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hampa\Documents\Pre-Award\Team\me\Forms\Budget Template\2024-2025\"/>
    </mc:Choice>
  </mc:AlternateContent>
  <xr:revisionPtr revIDLastSave="0" documentId="8_{BAF54005-0FBE-4725-B73E-2E5F23E0C9D3}" xr6:coauthVersionLast="36" xr6:coauthVersionMax="36" xr10:uidLastSave="{00000000-0000-0000-0000-000000000000}"/>
  <bookViews>
    <workbookView xWindow="0" yWindow="0" windowWidth="23040" windowHeight="9060" tabRatio="895" xr2:uid="{00000000-000D-0000-FFFF-FFFF00000000}"/>
  </bookViews>
  <sheets>
    <sheet name="Project Budget Overview" sheetId="10" r:id="rId1"/>
    <sheet name="Valid Values and Workbook Info" sheetId="9" state="hidden" r:id="rId2"/>
    <sheet name="Project Subcontractor Budgets" sheetId="8" r:id="rId3"/>
    <sheet name="Participant Support Budget" sheetId="16" r:id="rId4"/>
    <sheet name="Proposal Budget Year 1" sheetId="13" r:id="rId5"/>
    <sheet name="Proposal Budget Year 2" sheetId="2" r:id="rId6"/>
    <sheet name="Proposal Budget Year 3" sheetId="1" r:id="rId7"/>
    <sheet name="Proposal Budget Year 4" sheetId="4" r:id="rId8"/>
    <sheet name="Proposal Budget Year 5" sheetId="5" r:id="rId9"/>
    <sheet name="Level 4 Summary By Year" sheetId="7" r:id="rId10"/>
    <sheet name="Level 3 Summary By Year" sheetId="15" r:id="rId11"/>
  </sheets>
  <definedNames>
    <definedName name="_xlnm.Print_Area" localSheetId="10">'Level 3 Summary By Year'!$A$1:$G$14</definedName>
    <definedName name="_xlnm.Print_Area" localSheetId="9">'Level 4 Summary By Year'!$A$1:$G$42</definedName>
    <definedName name="_xlnm.Print_Area" localSheetId="2">'Project Subcontractor Budgets'!$A$1:$H$56</definedName>
    <definedName name="_xlnm.Print_Area" localSheetId="4">'Proposal Budget Year 1'!$A$1:$R$138</definedName>
    <definedName name="_xlnm.Print_Area" localSheetId="5">'Proposal Budget Year 2'!$A$1:$R$138</definedName>
    <definedName name="_xlnm.Print_Area" localSheetId="6">'Proposal Budget Year 3'!$A$1:$R$138</definedName>
    <definedName name="_xlnm.Print_Area" localSheetId="7">'Proposal Budget Year 4'!$A$1:$R$138</definedName>
    <definedName name="_xlnm.Print_Area" localSheetId="8">'Proposal Budget Year 5'!$A$1:$R$138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6" l="1"/>
  <c r="H6" i="8"/>
  <c r="L3" i="5"/>
  <c r="C3" i="5"/>
  <c r="H9" i="16"/>
  <c r="H8" i="16"/>
  <c r="H7" i="16"/>
  <c r="H10" i="16"/>
  <c r="C28" i="8"/>
  <c r="C36" i="8"/>
  <c r="C45" i="8"/>
  <c r="C44" i="8" s="1"/>
  <c r="C49" i="8"/>
  <c r="C48" i="8" s="1"/>
  <c r="C53" i="8"/>
  <c r="D53" i="8" s="1"/>
  <c r="D45" i="8"/>
  <c r="D44" i="8" s="1"/>
  <c r="D43" i="8" s="1"/>
  <c r="D49" i="8"/>
  <c r="D48" i="8" s="1"/>
  <c r="D47" i="8" s="1"/>
  <c r="H50" i="8"/>
  <c r="E49" i="8"/>
  <c r="F49" i="8" s="1"/>
  <c r="H46" i="8"/>
  <c r="E45" i="8"/>
  <c r="F45" i="8" s="1"/>
  <c r="G45" i="8" s="1"/>
  <c r="H42" i="8"/>
  <c r="H38" i="8"/>
  <c r="H34" i="8"/>
  <c r="H30" i="8"/>
  <c r="H26" i="8"/>
  <c r="H22" i="8"/>
  <c r="H18" i="8"/>
  <c r="H14" i="8"/>
  <c r="H10" i="8"/>
  <c r="R70" i="5"/>
  <c r="R70" i="4"/>
  <c r="R70" i="1"/>
  <c r="R70" i="2"/>
  <c r="R70" i="13"/>
  <c r="D63" i="5"/>
  <c r="D63" i="4"/>
  <c r="D63" i="1"/>
  <c r="D63" i="2"/>
  <c r="D63" i="13"/>
  <c r="K58" i="13"/>
  <c r="Q58" i="13" s="1"/>
  <c r="Q59" i="13" s="1"/>
  <c r="K56" i="13"/>
  <c r="P56" i="13" s="1"/>
  <c r="Q56" i="13"/>
  <c r="Q57" i="13" s="1"/>
  <c r="K54" i="13"/>
  <c r="P54" i="13" s="1"/>
  <c r="P55" i="13" s="1"/>
  <c r="O54" i="13"/>
  <c r="O55" i="13" s="1"/>
  <c r="K52" i="13"/>
  <c r="P52" i="13" s="1"/>
  <c r="P53" i="13" s="1"/>
  <c r="Q52" i="13"/>
  <c r="Q53" i="13"/>
  <c r="K50" i="13"/>
  <c r="O50" i="13" s="1"/>
  <c r="Q50" i="13"/>
  <c r="Q51" i="13"/>
  <c r="P50" i="13"/>
  <c r="P51" i="13" s="1"/>
  <c r="K48" i="13"/>
  <c r="Q48" i="13"/>
  <c r="Q49" i="13"/>
  <c r="P48" i="13"/>
  <c r="P49" i="13"/>
  <c r="O48" i="13"/>
  <c r="O49" i="13" s="1"/>
  <c r="R49" i="13" s="1"/>
  <c r="K54" i="2"/>
  <c r="Q54" i="2" s="1"/>
  <c r="Q55" i="2" s="1"/>
  <c r="K50" i="2"/>
  <c r="O50" i="2" s="1"/>
  <c r="P50" i="2"/>
  <c r="P51" i="2"/>
  <c r="K48" i="2"/>
  <c r="Q48" i="2"/>
  <c r="Q49" i="2" s="1"/>
  <c r="P48" i="2"/>
  <c r="P49" i="2"/>
  <c r="O48" i="2"/>
  <c r="O49" i="2" s="1"/>
  <c r="K48" i="1"/>
  <c r="Q48" i="1" s="1"/>
  <c r="P48" i="1"/>
  <c r="P49" i="1" s="1"/>
  <c r="O48" i="1"/>
  <c r="O49" i="1"/>
  <c r="K48" i="4"/>
  <c r="P48" i="4" s="1"/>
  <c r="P49" i="4" s="1"/>
  <c r="Q48" i="4"/>
  <c r="Q49" i="4"/>
  <c r="K45" i="13"/>
  <c r="K45" i="2"/>
  <c r="K45" i="1" s="1"/>
  <c r="P45" i="1" s="1"/>
  <c r="P46" i="1" s="1"/>
  <c r="K43" i="13"/>
  <c r="K41" i="13"/>
  <c r="K41" i="2"/>
  <c r="K39" i="13"/>
  <c r="K39" i="2" s="1"/>
  <c r="K39" i="1" s="1"/>
  <c r="K37" i="13"/>
  <c r="K37" i="2" s="1"/>
  <c r="P37" i="2" s="1"/>
  <c r="P38" i="2" s="1"/>
  <c r="K35" i="13"/>
  <c r="K33" i="13"/>
  <c r="K33" i="2"/>
  <c r="K31" i="13"/>
  <c r="K31" i="2" s="1"/>
  <c r="K29" i="13"/>
  <c r="K29" i="2" s="1"/>
  <c r="K27" i="13"/>
  <c r="O27" i="13" s="1"/>
  <c r="O28" i="13" s="1"/>
  <c r="K25" i="13"/>
  <c r="K23" i="13"/>
  <c r="K23" i="2"/>
  <c r="K23" i="1" s="1"/>
  <c r="Q23" i="1" s="1"/>
  <c r="Q24" i="1" s="1"/>
  <c r="K21" i="13"/>
  <c r="K21" i="2" s="1"/>
  <c r="K21" i="1"/>
  <c r="K21" i="4"/>
  <c r="K19" i="13"/>
  <c r="O19" i="13" s="1"/>
  <c r="K17" i="13"/>
  <c r="K17" i="2" s="1"/>
  <c r="K15" i="13"/>
  <c r="K15" i="2" s="1"/>
  <c r="K13" i="13"/>
  <c r="O13" i="13" s="1"/>
  <c r="K13" i="2"/>
  <c r="P13" i="2" s="1"/>
  <c r="P14" i="2" s="1"/>
  <c r="K13" i="1"/>
  <c r="K13" i="4" s="1"/>
  <c r="K11" i="13"/>
  <c r="K11" i="2" s="1"/>
  <c r="K9" i="13"/>
  <c r="K9" i="2" s="1"/>
  <c r="K7" i="13"/>
  <c r="Q7" i="13" s="1"/>
  <c r="Q8" i="13" s="1"/>
  <c r="Q23" i="2"/>
  <c r="P23" i="2"/>
  <c r="P24" i="2" s="1"/>
  <c r="O23" i="2"/>
  <c r="O24" i="2" s="1"/>
  <c r="P21" i="2"/>
  <c r="P22" i="2"/>
  <c r="Q13" i="2"/>
  <c r="Q14" i="2"/>
  <c r="Q45" i="13"/>
  <c r="Q46" i="13" s="1"/>
  <c r="P45" i="13"/>
  <c r="P46" i="13" s="1"/>
  <c r="O45" i="13"/>
  <c r="O46" i="13" s="1"/>
  <c r="O43" i="13"/>
  <c r="O44" i="13"/>
  <c r="P39" i="13"/>
  <c r="P40" i="13" s="1"/>
  <c r="O39" i="13"/>
  <c r="O40" i="13" s="1"/>
  <c r="O35" i="13"/>
  <c r="O36" i="13"/>
  <c r="Q33" i="13"/>
  <c r="Q34" i="13" s="1"/>
  <c r="P33" i="13"/>
  <c r="P34" i="13" s="1"/>
  <c r="O33" i="13"/>
  <c r="O34" i="13" s="1"/>
  <c r="Q31" i="13"/>
  <c r="P31" i="13"/>
  <c r="P32" i="13" s="1"/>
  <c r="O31" i="13"/>
  <c r="O32" i="13"/>
  <c r="Q29" i="13"/>
  <c r="Q30" i="13" s="1"/>
  <c r="P29" i="13"/>
  <c r="P30" i="13" s="1"/>
  <c r="Q23" i="13"/>
  <c r="Q24" i="13" s="1"/>
  <c r="P23" i="13"/>
  <c r="P24" i="13" s="1"/>
  <c r="O23" i="13"/>
  <c r="O24" i="13" s="1"/>
  <c r="Q21" i="13"/>
  <c r="Q22" i="13" s="1"/>
  <c r="P21" i="13"/>
  <c r="P22" i="13"/>
  <c r="O21" i="13"/>
  <c r="O22" i="13" s="1"/>
  <c r="Q17" i="13"/>
  <c r="Q18" i="13" s="1"/>
  <c r="P17" i="13"/>
  <c r="P18" i="13" s="1"/>
  <c r="O17" i="13"/>
  <c r="O18" i="13" s="1"/>
  <c r="Q15" i="13"/>
  <c r="Q16" i="13" s="1"/>
  <c r="P15" i="13"/>
  <c r="P16" i="13" s="1"/>
  <c r="O15" i="13"/>
  <c r="O16" i="13" s="1"/>
  <c r="Q13" i="13"/>
  <c r="Q14" i="13"/>
  <c r="P13" i="13"/>
  <c r="P14" i="13" s="1"/>
  <c r="Q11" i="13"/>
  <c r="Q12" i="13" s="1"/>
  <c r="P11" i="13"/>
  <c r="P12" i="13"/>
  <c r="O11" i="13"/>
  <c r="O12" i="13" s="1"/>
  <c r="Q9" i="13"/>
  <c r="Q10" i="13" s="1"/>
  <c r="P9" i="13"/>
  <c r="P10" i="13" s="1"/>
  <c r="O9" i="13"/>
  <c r="O10" i="13"/>
  <c r="G6" i="5"/>
  <c r="G6" i="4"/>
  <c r="G6" i="1"/>
  <c r="G6" i="2"/>
  <c r="G6" i="13"/>
  <c r="D47" i="5"/>
  <c r="D47" i="4"/>
  <c r="D47" i="1"/>
  <c r="D47" i="2"/>
  <c r="D47" i="13"/>
  <c r="A44" i="10"/>
  <c r="A22" i="10"/>
  <c r="F60" i="5"/>
  <c r="E45" i="5"/>
  <c r="E43" i="5"/>
  <c r="E60" i="5"/>
  <c r="F60" i="4"/>
  <c r="E60" i="4"/>
  <c r="F60" i="1"/>
  <c r="E60" i="1"/>
  <c r="F60" i="2"/>
  <c r="E60" i="2"/>
  <c r="R9" i="13"/>
  <c r="R106" i="2"/>
  <c r="R106" i="1"/>
  <c r="R106" i="4"/>
  <c r="R106" i="5"/>
  <c r="F30" i="7"/>
  <c r="E30" i="7"/>
  <c r="D30" i="7"/>
  <c r="C30" i="7"/>
  <c r="B30" i="7"/>
  <c r="G30" i="7" s="1"/>
  <c r="R125" i="13"/>
  <c r="G58" i="5"/>
  <c r="G56" i="5"/>
  <c r="G45" i="5"/>
  <c r="G43" i="5"/>
  <c r="G41" i="5"/>
  <c r="G39" i="5"/>
  <c r="G37" i="5"/>
  <c r="G58" i="4"/>
  <c r="G56" i="4"/>
  <c r="G45" i="4"/>
  <c r="G43" i="4"/>
  <c r="G41" i="4"/>
  <c r="G39" i="4"/>
  <c r="G37" i="4"/>
  <c r="G58" i="1"/>
  <c r="G56" i="1"/>
  <c r="G45" i="1"/>
  <c r="G43" i="1"/>
  <c r="G41" i="1"/>
  <c r="G39" i="1"/>
  <c r="G37" i="1"/>
  <c r="G58" i="2"/>
  <c r="G56" i="2"/>
  <c r="G45" i="2"/>
  <c r="G43" i="2"/>
  <c r="G41" i="2"/>
  <c r="F60" i="13"/>
  <c r="C10" i="16"/>
  <c r="R88" i="13" s="1"/>
  <c r="R69" i="1"/>
  <c r="G39" i="2"/>
  <c r="G37" i="2"/>
  <c r="F69" i="13"/>
  <c r="R69" i="13"/>
  <c r="G45" i="13"/>
  <c r="G43" i="13"/>
  <c r="G41" i="13"/>
  <c r="G39" i="13"/>
  <c r="G37" i="13"/>
  <c r="G58" i="13"/>
  <c r="G56" i="13"/>
  <c r="D3" i="16"/>
  <c r="D2" i="16"/>
  <c r="F13" i="7"/>
  <c r="E13" i="7"/>
  <c r="D13" i="7"/>
  <c r="C13" i="7"/>
  <c r="B13" i="7"/>
  <c r="G13" i="7" s="1"/>
  <c r="D10" i="16"/>
  <c r="R88" i="2"/>
  <c r="C12" i="7" s="1"/>
  <c r="E10" i="16"/>
  <c r="R88" i="1" s="1"/>
  <c r="F10" i="16"/>
  <c r="R88" i="4"/>
  <c r="R97" i="4" s="1"/>
  <c r="G10" i="16"/>
  <c r="R88" i="5" s="1"/>
  <c r="L16" i="2"/>
  <c r="G54" i="13"/>
  <c r="G52" i="13"/>
  <c r="G50" i="13"/>
  <c r="G35" i="13"/>
  <c r="G33" i="13"/>
  <c r="G31" i="13"/>
  <c r="G29" i="13"/>
  <c r="G27" i="13"/>
  <c r="G25" i="13"/>
  <c r="G23" i="13"/>
  <c r="G21" i="13"/>
  <c r="G19" i="13"/>
  <c r="G17" i="13"/>
  <c r="G15" i="13"/>
  <c r="G13" i="13"/>
  <c r="G11" i="13"/>
  <c r="G48" i="13"/>
  <c r="G9" i="13"/>
  <c r="G7" i="13"/>
  <c r="F69" i="5"/>
  <c r="F69" i="4"/>
  <c r="F69" i="1"/>
  <c r="G9" i="1"/>
  <c r="F69" i="2"/>
  <c r="D76" i="13"/>
  <c r="D77" i="13"/>
  <c r="D78" i="13"/>
  <c r="D79" i="13"/>
  <c r="D80" i="13"/>
  <c r="D81" i="13"/>
  <c r="D82" i="13"/>
  <c r="D83" i="13"/>
  <c r="D84" i="13"/>
  <c r="D85" i="13"/>
  <c r="D87" i="13"/>
  <c r="D76" i="2"/>
  <c r="D77" i="2"/>
  <c r="D78" i="2"/>
  <c r="D79" i="2"/>
  <c r="D80" i="2"/>
  <c r="D81" i="2"/>
  <c r="D82" i="2"/>
  <c r="D83" i="2"/>
  <c r="D84" i="2"/>
  <c r="D85" i="2"/>
  <c r="D87" i="2"/>
  <c r="D76" i="1"/>
  <c r="D77" i="1"/>
  <c r="D78" i="1"/>
  <c r="D79" i="1"/>
  <c r="D80" i="1"/>
  <c r="D81" i="1"/>
  <c r="D82" i="1"/>
  <c r="D83" i="1"/>
  <c r="D84" i="1"/>
  <c r="D85" i="1"/>
  <c r="D87" i="1"/>
  <c r="D111" i="13"/>
  <c r="D112" i="13"/>
  <c r="D113" i="13"/>
  <c r="D114" i="13"/>
  <c r="D115" i="13"/>
  <c r="D111" i="2"/>
  <c r="D112" i="2"/>
  <c r="D113" i="2"/>
  <c r="D114" i="2"/>
  <c r="D115" i="2"/>
  <c r="D111" i="1"/>
  <c r="D112" i="1"/>
  <c r="D113" i="1"/>
  <c r="D114" i="1"/>
  <c r="D115" i="1"/>
  <c r="D111" i="4"/>
  <c r="D112" i="4"/>
  <c r="D113" i="4"/>
  <c r="D114" i="4"/>
  <c r="D115" i="4"/>
  <c r="D111" i="5"/>
  <c r="D112" i="5"/>
  <c r="D113" i="5"/>
  <c r="D114" i="5"/>
  <c r="D115" i="5"/>
  <c r="B39" i="7"/>
  <c r="G39" i="7" s="1"/>
  <c r="B24" i="7"/>
  <c r="G24" i="7" s="1"/>
  <c r="B23" i="7"/>
  <c r="B11" i="7"/>
  <c r="G11" i="7" s="1"/>
  <c r="B10" i="7"/>
  <c r="G10" i="7" s="1"/>
  <c r="B9" i="7"/>
  <c r="G9" i="7" s="1"/>
  <c r="B8" i="7"/>
  <c r="G8" i="7" s="1"/>
  <c r="F11" i="15"/>
  <c r="E11" i="15"/>
  <c r="D11" i="15"/>
  <c r="C11" i="15"/>
  <c r="B11" i="15"/>
  <c r="G11" i="15" s="1"/>
  <c r="F9" i="15"/>
  <c r="E9" i="15"/>
  <c r="D9" i="15"/>
  <c r="C9" i="15"/>
  <c r="B9" i="15"/>
  <c r="N46" i="5"/>
  <c r="M46" i="5"/>
  <c r="L46" i="5"/>
  <c r="N44" i="5"/>
  <c r="M44" i="5"/>
  <c r="L44" i="5"/>
  <c r="N42" i="5"/>
  <c r="M42" i="5"/>
  <c r="L42" i="5"/>
  <c r="N40" i="5"/>
  <c r="M40" i="5"/>
  <c r="L40" i="5"/>
  <c r="N38" i="5"/>
  <c r="M38" i="5"/>
  <c r="L38" i="5"/>
  <c r="N46" i="4"/>
  <c r="M46" i="4"/>
  <c r="L46" i="4"/>
  <c r="N44" i="4"/>
  <c r="M44" i="4"/>
  <c r="L44" i="4"/>
  <c r="N42" i="4"/>
  <c r="M42" i="4"/>
  <c r="L42" i="4"/>
  <c r="N40" i="4"/>
  <c r="M40" i="4"/>
  <c r="L40" i="4"/>
  <c r="N38" i="4"/>
  <c r="M38" i="4"/>
  <c r="L38" i="4"/>
  <c r="N46" i="1"/>
  <c r="M46" i="1"/>
  <c r="L46" i="1"/>
  <c r="N44" i="1"/>
  <c r="M44" i="1"/>
  <c r="L44" i="1"/>
  <c r="N42" i="1"/>
  <c r="M42" i="1"/>
  <c r="L42" i="1"/>
  <c r="N40" i="1"/>
  <c r="M40" i="1"/>
  <c r="L40" i="1"/>
  <c r="N38" i="1"/>
  <c r="M38" i="1"/>
  <c r="L38" i="1"/>
  <c r="N59" i="2"/>
  <c r="M59" i="2"/>
  <c r="L59" i="2"/>
  <c r="N57" i="2"/>
  <c r="M57" i="2"/>
  <c r="L57" i="2"/>
  <c r="N46" i="2"/>
  <c r="M46" i="2"/>
  <c r="L46" i="2"/>
  <c r="N44" i="2"/>
  <c r="M44" i="2"/>
  <c r="L44" i="2"/>
  <c r="N42" i="2"/>
  <c r="M42" i="2"/>
  <c r="L42" i="2"/>
  <c r="N40" i="2"/>
  <c r="M40" i="2"/>
  <c r="L40" i="2"/>
  <c r="N38" i="2"/>
  <c r="M38" i="2"/>
  <c r="L38" i="2"/>
  <c r="N59" i="1"/>
  <c r="M59" i="1"/>
  <c r="L59" i="1"/>
  <c r="N57" i="1"/>
  <c r="M57" i="1"/>
  <c r="L57" i="1"/>
  <c r="N59" i="4"/>
  <c r="M59" i="4"/>
  <c r="L59" i="4"/>
  <c r="N57" i="4"/>
  <c r="M57" i="4"/>
  <c r="L57" i="4"/>
  <c r="N59" i="5"/>
  <c r="M59" i="5"/>
  <c r="L59" i="5"/>
  <c r="N57" i="5"/>
  <c r="M57" i="5"/>
  <c r="L57" i="5"/>
  <c r="N55" i="5"/>
  <c r="M55" i="5"/>
  <c r="L55" i="5"/>
  <c r="N53" i="5"/>
  <c r="M53" i="5"/>
  <c r="L53" i="5"/>
  <c r="N51" i="5"/>
  <c r="M51" i="5"/>
  <c r="L51" i="5"/>
  <c r="N49" i="5"/>
  <c r="M49" i="5"/>
  <c r="L49" i="5"/>
  <c r="N36" i="5"/>
  <c r="M36" i="5"/>
  <c r="L36" i="5"/>
  <c r="N34" i="5"/>
  <c r="M34" i="5"/>
  <c r="L34" i="5"/>
  <c r="N32" i="5"/>
  <c r="M32" i="5"/>
  <c r="L32" i="5"/>
  <c r="N30" i="5"/>
  <c r="M30" i="5"/>
  <c r="L30" i="5"/>
  <c r="N28" i="5"/>
  <c r="M28" i="5"/>
  <c r="L28" i="5"/>
  <c r="N26" i="5"/>
  <c r="M26" i="5"/>
  <c r="L26" i="5"/>
  <c r="N24" i="5"/>
  <c r="M24" i="5"/>
  <c r="L24" i="5"/>
  <c r="N22" i="5"/>
  <c r="M22" i="5"/>
  <c r="L22" i="5"/>
  <c r="N20" i="5"/>
  <c r="M20" i="5"/>
  <c r="L20" i="5"/>
  <c r="N18" i="5"/>
  <c r="M18" i="5"/>
  <c r="L18" i="5"/>
  <c r="N16" i="5"/>
  <c r="M16" i="5"/>
  <c r="L16" i="5"/>
  <c r="N14" i="5"/>
  <c r="M14" i="5"/>
  <c r="L14" i="5"/>
  <c r="N12" i="5"/>
  <c r="M12" i="5"/>
  <c r="L12" i="5"/>
  <c r="N10" i="5"/>
  <c r="M10" i="5"/>
  <c r="L10" i="5"/>
  <c r="N8" i="5"/>
  <c r="M8" i="5"/>
  <c r="L8" i="5"/>
  <c r="N55" i="4"/>
  <c r="M55" i="4"/>
  <c r="L55" i="4"/>
  <c r="N53" i="4"/>
  <c r="M53" i="4"/>
  <c r="L53" i="4"/>
  <c r="N51" i="4"/>
  <c r="M51" i="4"/>
  <c r="L51" i="4"/>
  <c r="N49" i="4"/>
  <c r="M49" i="4"/>
  <c r="L49" i="4"/>
  <c r="N36" i="4"/>
  <c r="M36" i="4"/>
  <c r="L36" i="4"/>
  <c r="N34" i="4"/>
  <c r="M34" i="4"/>
  <c r="L34" i="4"/>
  <c r="N32" i="4"/>
  <c r="M32" i="4"/>
  <c r="L32" i="4"/>
  <c r="N30" i="4"/>
  <c r="M30" i="4"/>
  <c r="L30" i="4"/>
  <c r="N28" i="4"/>
  <c r="M28" i="4"/>
  <c r="L28" i="4"/>
  <c r="N26" i="4"/>
  <c r="M26" i="4"/>
  <c r="L26" i="4"/>
  <c r="N24" i="4"/>
  <c r="M24" i="4"/>
  <c r="L24" i="4"/>
  <c r="N22" i="4"/>
  <c r="M22" i="4"/>
  <c r="L22" i="4"/>
  <c r="N20" i="4"/>
  <c r="M20" i="4"/>
  <c r="L20" i="4"/>
  <c r="N18" i="4"/>
  <c r="M18" i="4"/>
  <c r="L18" i="4"/>
  <c r="N16" i="4"/>
  <c r="M16" i="4"/>
  <c r="L16" i="4"/>
  <c r="N14" i="4"/>
  <c r="M14" i="4"/>
  <c r="L14" i="4"/>
  <c r="N12" i="4"/>
  <c r="M12" i="4"/>
  <c r="L12" i="4"/>
  <c r="N10" i="4"/>
  <c r="M10" i="4"/>
  <c r="L10" i="4"/>
  <c r="N8" i="4"/>
  <c r="M8" i="4"/>
  <c r="L8" i="4"/>
  <c r="N55" i="1"/>
  <c r="M55" i="1"/>
  <c r="L55" i="1"/>
  <c r="N53" i="1"/>
  <c r="M53" i="1"/>
  <c r="L53" i="1"/>
  <c r="N51" i="1"/>
  <c r="M51" i="1"/>
  <c r="L51" i="1"/>
  <c r="N49" i="1"/>
  <c r="M49" i="1"/>
  <c r="L49" i="1"/>
  <c r="N36" i="1"/>
  <c r="M36" i="1"/>
  <c r="L36" i="1"/>
  <c r="N34" i="1"/>
  <c r="M34" i="1"/>
  <c r="L34" i="1"/>
  <c r="N32" i="1"/>
  <c r="M32" i="1"/>
  <c r="L32" i="1"/>
  <c r="N30" i="1"/>
  <c r="M30" i="1"/>
  <c r="L30" i="1"/>
  <c r="N28" i="1"/>
  <c r="M28" i="1"/>
  <c r="L28" i="1"/>
  <c r="N26" i="1"/>
  <c r="M26" i="1"/>
  <c r="L26" i="1"/>
  <c r="N24" i="1"/>
  <c r="M24" i="1"/>
  <c r="L24" i="1"/>
  <c r="N22" i="1"/>
  <c r="M22" i="1"/>
  <c r="L22" i="1"/>
  <c r="N20" i="1"/>
  <c r="M20" i="1"/>
  <c r="L20" i="1"/>
  <c r="N18" i="1"/>
  <c r="M18" i="1"/>
  <c r="L18" i="1"/>
  <c r="N16" i="1"/>
  <c r="M16" i="1"/>
  <c r="L16" i="1"/>
  <c r="N14" i="1"/>
  <c r="M14" i="1"/>
  <c r="L14" i="1"/>
  <c r="N12" i="1"/>
  <c r="M12" i="1"/>
  <c r="L12" i="1"/>
  <c r="N10" i="1"/>
  <c r="M10" i="1"/>
  <c r="L10" i="1"/>
  <c r="N8" i="1"/>
  <c r="M8" i="1"/>
  <c r="L8" i="1"/>
  <c r="N55" i="2"/>
  <c r="M55" i="2"/>
  <c r="L55" i="2"/>
  <c r="N53" i="2"/>
  <c r="M53" i="2"/>
  <c r="L53" i="2"/>
  <c r="N51" i="2"/>
  <c r="M51" i="2"/>
  <c r="L51" i="2"/>
  <c r="N49" i="2"/>
  <c r="M49" i="2"/>
  <c r="L49" i="2"/>
  <c r="N36" i="2"/>
  <c r="M36" i="2"/>
  <c r="L36" i="2"/>
  <c r="N34" i="2"/>
  <c r="M34" i="2"/>
  <c r="L34" i="2"/>
  <c r="N32" i="2"/>
  <c r="M32" i="2"/>
  <c r="L32" i="2"/>
  <c r="N30" i="2"/>
  <c r="M30" i="2"/>
  <c r="L30" i="2"/>
  <c r="N28" i="2"/>
  <c r="M28" i="2"/>
  <c r="L28" i="2"/>
  <c r="N26" i="2"/>
  <c r="M26" i="2"/>
  <c r="L26" i="2"/>
  <c r="N24" i="2"/>
  <c r="M24" i="2"/>
  <c r="L24" i="2"/>
  <c r="N22" i="2"/>
  <c r="M22" i="2"/>
  <c r="L22" i="2"/>
  <c r="N20" i="2"/>
  <c r="M20" i="2"/>
  <c r="L20" i="2"/>
  <c r="N18" i="2"/>
  <c r="M18" i="2"/>
  <c r="L18" i="2"/>
  <c r="N16" i="2"/>
  <c r="M16" i="2"/>
  <c r="N14" i="2"/>
  <c r="M14" i="2"/>
  <c r="L14" i="2"/>
  <c r="N12" i="2"/>
  <c r="M12" i="2"/>
  <c r="L12" i="2"/>
  <c r="N10" i="2"/>
  <c r="M10" i="2"/>
  <c r="L10" i="2"/>
  <c r="N8" i="2"/>
  <c r="M8" i="2"/>
  <c r="L8" i="2"/>
  <c r="N59" i="13"/>
  <c r="M59" i="13"/>
  <c r="L59" i="13"/>
  <c r="N57" i="13"/>
  <c r="M57" i="13"/>
  <c r="L57" i="13"/>
  <c r="N46" i="13"/>
  <c r="M46" i="13"/>
  <c r="L46" i="13"/>
  <c r="N44" i="13"/>
  <c r="M44" i="13"/>
  <c r="L44" i="13"/>
  <c r="N42" i="13"/>
  <c r="M42" i="13"/>
  <c r="L42" i="13"/>
  <c r="N40" i="13"/>
  <c r="M40" i="13"/>
  <c r="L40" i="13"/>
  <c r="N38" i="13"/>
  <c r="M38" i="13"/>
  <c r="L38" i="13"/>
  <c r="C3" i="15"/>
  <c r="C2" i="15"/>
  <c r="N55" i="13"/>
  <c r="M55" i="13"/>
  <c r="L55" i="13"/>
  <c r="N53" i="13"/>
  <c r="M53" i="13"/>
  <c r="L53" i="13"/>
  <c r="N51" i="13"/>
  <c r="M51" i="13"/>
  <c r="L51" i="13"/>
  <c r="N49" i="13"/>
  <c r="M49" i="13"/>
  <c r="L49" i="13"/>
  <c r="N36" i="13"/>
  <c r="M36" i="13"/>
  <c r="L36" i="13"/>
  <c r="N34" i="13"/>
  <c r="M34" i="13"/>
  <c r="L34" i="13"/>
  <c r="N32" i="13"/>
  <c r="M32" i="13"/>
  <c r="L32" i="13"/>
  <c r="N30" i="13"/>
  <c r="M30" i="13"/>
  <c r="L30" i="13"/>
  <c r="N28" i="13"/>
  <c r="M28" i="13"/>
  <c r="L28" i="13"/>
  <c r="N26" i="13"/>
  <c r="M26" i="13"/>
  <c r="L26" i="13"/>
  <c r="N24" i="13"/>
  <c r="M24" i="13"/>
  <c r="L24" i="13"/>
  <c r="N22" i="13"/>
  <c r="M22" i="13"/>
  <c r="L22" i="13"/>
  <c r="N20" i="13"/>
  <c r="M20" i="13"/>
  <c r="L20" i="13"/>
  <c r="N18" i="13"/>
  <c r="M18" i="13"/>
  <c r="L18" i="13"/>
  <c r="N16" i="13"/>
  <c r="M16" i="13"/>
  <c r="L16" i="13"/>
  <c r="N14" i="13"/>
  <c r="M14" i="13"/>
  <c r="L14" i="13"/>
  <c r="N12" i="13"/>
  <c r="M12" i="13"/>
  <c r="L12" i="13"/>
  <c r="N10" i="13"/>
  <c r="M10" i="13"/>
  <c r="L10" i="13"/>
  <c r="N8" i="13"/>
  <c r="M8" i="13"/>
  <c r="L8" i="13"/>
  <c r="D116" i="5"/>
  <c r="D117" i="5"/>
  <c r="D118" i="5"/>
  <c r="D119" i="5"/>
  <c r="D120" i="5"/>
  <c r="D121" i="5"/>
  <c r="D122" i="5"/>
  <c r="D123" i="5"/>
  <c r="D124" i="5"/>
  <c r="D116" i="4"/>
  <c r="D117" i="4"/>
  <c r="D118" i="4"/>
  <c r="D119" i="4"/>
  <c r="D120" i="4"/>
  <c r="D121" i="4"/>
  <c r="D122" i="4"/>
  <c r="D123" i="4"/>
  <c r="D124" i="4"/>
  <c r="D116" i="1"/>
  <c r="D117" i="1"/>
  <c r="D118" i="1"/>
  <c r="D119" i="1"/>
  <c r="D120" i="1"/>
  <c r="D121" i="1"/>
  <c r="D122" i="1"/>
  <c r="D123" i="1"/>
  <c r="D124" i="1"/>
  <c r="D116" i="13"/>
  <c r="D117" i="13"/>
  <c r="D118" i="13"/>
  <c r="D119" i="13"/>
  <c r="D120" i="13"/>
  <c r="D121" i="13"/>
  <c r="D122" i="13"/>
  <c r="D123" i="13"/>
  <c r="D124" i="13"/>
  <c r="D116" i="2"/>
  <c r="D117" i="2"/>
  <c r="D118" i="2"/>
  <c r="D119" i="2"/>
  <c r="D120" i="2"/>
  <c r="D121" i="2"/>
  <c r="D122" i="2"/>
  <c r="D123" i="2"/>
  <c r="D124" i="2"/>
  <c r="D86" i="13"/>
  <c r="D89" i="13"/>
  <c r="D90" i="13"/>
  <c r="D91" i="13"/>
  <c r="D92" i="13"/>
  <c r="D93" i="13"/>
  <c r="D94" i="13"/>
  <c r="D95" i="13"/>
  <c r="D96" i="13"/>
  <c r="D86" i="2"/>
  <c r="D89" i="2"/>
  <c r="D90" i="2"/>
  <c r="D91" i="2"/>
  <c r="D92" i="2"/>
  <c r="D93" i="2"/>
  <c r="D94" i="2"/>
  <c r="D95" i="2"/>
  <c r="D96" i="2"/>
  <c r="D86" i="1"/>
  <c r="D89" i="1"/>
  <c r="D90" i="1"/>
  <c r="D91" i="1"/>
  <c r="D92" i="1"/>
  <c r="D93" i="1"/>
  <c r="D94" i="1"/>
  <c r="D95" i="1"/>
  <c r="D96" i="1"/>
  <c r="B26" i="7"/>
  <c r="G26" i="7" s="1"/>
  <c r="B25" i="7"/>
  <c r="G25" i="7" s="1"/>
  <c r="G134" i="13"/>
  <c r="G133" i="13"/>
  <c r="A130" i="13"/>
  <c r="A107" i="13"/>
  <c r="E60" i="13"/>
  <c r="L3" i="13"/>
  <c r="C3" i="13"/>
  <c r="L2" i="13"/>
  <c r="C2" i="13"/>
  <c r="R69" i="5"/>
  <c r="G54" i="5"/>
  <c r="G52" i="5"/>
  <c r="G50" i="5"/>
  <c r="G48" i="5"/>
  <c r="G35" i="5"/>
  <c r="G33" i="5"/>
  <c r="G31" i="5"/>
  <c r="G29" i="5"/>
  <c r="G27" i="5"/>
  <c r="G25" i="5"/>
  <c r="G23" i="5"/>
  <c r="G21" i="5"/>
  <c r="G19" i="5"/>
  <c r="G17" i="5"/>
  <c r="G15" i="5"/>
  <c r="G13" i="5"/>
  <c r="G11" i="5"/>
  <c r="G9" i="5"/>
  <c r="G7" i="5"/>
  <c r="R69" i="4"/>
  <c r="E6" i="7"/>
  <c r="G54" i="4"/>
  <c r="G52" i="4"/>
  <c r="G50" i="4"/>
  <c r="G48" i="4"/>
  <c r="G35" i="4"/>
  <c r="G33" i="4"/>
  <c r="G31" i="4"/>
  <c r="G29" i="4"/>
  <c r="G27" i="4"/>
  <c r="G25" i="4"/>
  <c r="G23" i="4"/>
  <c r="G21" i="4"/>
  <c r="G19" i="4"/>
  <c r="G17" i="4"/>
  <c r="G15" i="4"/>
  <c r="G13" i="4"/>
  <c r="G11" i="4"/>
  <c r="G9" i="4"/>
  <c r="G7" i="4"/>
  <c r="D6" i="7"/>
  <c r="G54" i="1"/>
  <c r="G52" i="1"/>
  <c r="G50" i="1"/>
  <c r="G48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7" i="1"/>
  <c r="R69" i="2"/>
  <c r="C6" i="7"/>
  <c r="G54" i="2"/>
  <c r="G52" i="2"/>
  <c r="G50" i="2"/>
  <c r="G48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G7" i="2"/>
  <c r="C2" i="7"/>
  <c r="C3" i="7"/>
  <c r="D2" i="8"/>
  <c r="D3" i="8"/>
  <c r="B27" i="7"/>
  <c r="G27" i="7" s="1"/>
  <c r="B14" i="7"/>
  <c r="G14" i="7" s="1"/>
  <c r="B6" i="7"/>
  <c r="G6" i="7" s="1"/>
  <c r="F6" i="7"/>
  <c r="B28" i="7"/>
  <c r="B15" i="7"/>
  <c r="G15" i="7" s="1"/>
  <c r="R45" i="13"/>
  <c r="R48" i="13"/>
  <c r="R17" i="13"/>
  <c r="G133" i="5"/>
  <c r="G133" i="4"/>
  <c r="G133" i="1"/>
  <c r="G133" i="2"/>
  <c r="G134" i="5"/>
  <c r="G134" i="4"/>
  <c r="G134" i="1"/>
  <c r="G134" i="2"/>
  <c r="A25" i="10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7" i="10"/>
  <c r="A48" i="10"/>
  <c r="A49" i="10"/>
  <c r="A50" i="10" s="1"/>
  <c r="A51" i="10" s="1"/>
  <c r="R48" i="2"/>
  <c r="B29" i="7"/>
  <c r="G29" i="7" s="1"/>
  <c r="B16" i="7"/>
  <c r="G16" i="7" s="1"/>
  <c r="L3" i="4"/>
  <c r="C3" i="4"/>
  <c r="L3" i="1"/>
  <c r="C3" i="1"/>
  <c r="L2" i="5"/>
  <c r="C2" i="5"/>
  <c r="L2" i="4"/>
  <c r="C2" i="4"/>
  <c r="L2" i="1"/>
  <c r="C2" i="1"/>
  <c r="L2" i="2"/>
  <c r="L3" i="2"/>
  <c r="C3" i="2"/>
  <c r="C2" i="2"/>
  <c r="C41" i="8"/>
  <c r="C40" i="8" s="1"/>
  <c r="C33" i="8"/>
  <c r="D33" i="8" s="1"/>
  <c r="C29" i="8"/>
  <c r="D29" i="8" s="1"/>
  <c r="C37" i="8"/>
  <c r="C25" i="8"/>
  <c r="C24" i="8" s="1"/>
  <c r="C21" i="8"/>
  <c r="C20" i="8" s="1"/>
  <c r="C17" i="8"/>
  <c r="C16" i="8" s="1"/>
  <c r="C13" i="8"/>
  <c r="D13" i="8" s="1"/>
  <c r="C9" i="8"/>
  <c r="C8" i="8" s="1"/>
  <c r="R125" i="5"/>
  <c r="F10" i="15"/>
  <c r="R125" i="4"/>
  <c r="E10" i="15"/>
  <c r="R125" i="1"/>
  <c r="D10" i="15"/>
  <c r="G10" i="15" s="1"/>
  <c r="F39" i="7"/>
  <c r="E39" i="7"/>
  <c r="D39" i="7"/>
  <c r="C39" i="7"/>
  <c r="F38" i="7"/>
  <c r="E38" i="7"/>
  <c r="D38" i="7"/>
  <c r="C38" i="7"/>
  <c r="F37" i="7"/>
  <c r="E37" i="7"/>
  <c r="D37" i="7"/>
  <c r="C37" i="7"/>
  <c r="F36" i="7"/>
  <c r="E36" i="7"/>
  <c r="D36" i="7"/>
  <c r="C36" i="7"/>
  <c r="F35" i="7"/>
  <c r="E35" i="7"/>
  <c r="D35" i="7"/>
  <c r="C35" i="7"/>
  <c r="F34" i="7"/>
  <c r="E34" i="7"/>
  <c r="D34" i="7"/>
  <c r="C34" i="7"/>
  <c r="F33" i="7"/>
  <c r="G33" i="7" s="1"/>
  <c r="E33" i="7"/>
  <c r="D33" i="7"/>
  <c r="C33" i="7"/>
  <c r="F32" i="7"/>
  <c r="E32" i="7"/>
  <c r="D32" i="7"/>
  <c r="C32" i="7"/>
  <c r="F31" i="7"/>
  <c r="E31" i="7"/>
  <c r="D31" i="7"/>
  <c r="F29" i="7"/>
  <c r="E29" i="7"/>
  <c r="D29" i="7"/>
  <c r="F28" i="7"/>
  <c r="E28" i="7"/>
  <c r="D28" i="7"/>
  <c r="G28" i="7" s="1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1" i="7"/>
  <c r="E11" i="7"/>
  <c r="D11" i="7"/>
  <c r="C11" i="7"/>
  <c r="F10" i="7"/>
  <c r="E10" i="7"/>
  <c r="D10" i="7"/>
  <c r="C10" i="7"/>
  <c r="F9" i="7"/>
  <c r="E9" i="7"/>
  <c r="D9" i="7"/>
  <c r="C9" i="7"/>
  <c r="F8" i="7"/>
  <c r="E8" i="7"/>
  <c r="D8" i="7"/>
  <c r="C8" i="7"/>
  <c r="A130" i="5"/>
  <c r="A107" i="5"/>
  <c r="D76" i="5"/>
  <c r="D77" i="5"/>
  <c r="D78" i="5"/>
  <c r="D79" i="5"/>
  <c r="A130" i="4"/>
  <c r="A107" i="4"/>
  <c r="D76" i="4"/>
  <c r="D77" i="4"/>
  <c r="D78" i="4"/>
  <c r="D79" i="4"/>
  <c r="D80" i="4"/>
  <c r="D81" i="4"/>
  <c r="D82" i="4"/>
  <c r="D83" i="4"/>
  <c r="D84" i="4"/>
  <c r="D85" i="4"/>
  <c r="D87" i="4"/>
  <c r="A130" i="2"/>
  <c r="A107" i="2"/>
  <c r="A130" i="1"/>
  <c r="A107" i="1"/>
  <c r="A120" i="1"/>
  <c r="A120" i="5"/>
  <c r="D80" i="5"/>
  <c r="D81" i="5"/>
  <c r="D82" i="5"/>
  <c r="D83" i="5"/>
  <c r="D84" i="5"/>
  <c r="D85" i="5"/>
  <c r="D86" i="4"/>
  <c r="D89" i="4"/>
  <c r="A120" i="4"/>
  <c r="B31" i="7"/>
  <c r="G31" i="7" s="1"/>
  <c r="B17" i="7"/>
  <c r="G17" i="7" s="1"/>
  <c r="C29" i="7"/>
  <c r="D87" i="5"/>
  <c r="D89" i="5"/>
  <c r="D90" i="5"/>
  <c r="D91" i="5"/>
  <c r="D92" i="5"/>
  <c r="D93" i="5"/>
  <c r="D94" i="5"/>
  <c r="D95" i="5"/>
  <c r="D96" i="5"/>
  <c r="D90" i="4"/>
  <c r="D91" i="4"/>
  <c r="D92" i="4"/>
  <c r="D93" i="4"/>
  <c r="D94" i="4"/>
  <c r="D95" i="4"/>
  <c r="D96" i="4"/>
  <c r="B32" i="7"/>
  <c r="G32" i="7" s="1"/>
  <c r="B18" i="7"/>
  <c r="G18" i="7" s="1"/>
  <c r="C31" i="7"/>
  <c r="C28" i="7"/>
  <c r="R125" i="2"/>
  <c r="A120" i="2"/>
  <c r="C10" i="15"/>
  <c r="B33" i="7"/>
  <c r="B19" i="7"/>
  <c r="G19" i="7" s="1"/>
  <c r="B34" i="7"/>
  <c r="G34" i="7" s="1"/>
  <c r="B20" i="7"/>
  <c r="G20" i="7" s="1"/>
  <c r="B35" i="7"/>
  <c r="G35" i="7" s="1"/>
  <c r="B36" i="7"/>
  <c r="G36" i="7" s="1"/>
  <c r="B37" i="7"/>
  <c r="G37" i="7" s="1"/>
  <c r="B38" i="7"/>
  <c r="G38" i="7" s="1"/>
  <c r="A120" i="13"/>
  <c r="B10" i="15"/>
  <c r="R97" i="1" l="1"/>
  <c r="D12" i="7"/>
  <c r="R97" i="5"/>
  <c r="F12" i="7"/>
  <c r="A90" i="4"/>
  <c r="E6" i="15"/>
  <c r="R97" i="13"/>
  <c r="B12" i="7"/>
  <c r="G12" i="7" s="1"/>
  <c r="E12" i="7"/>
  <c r="R97" i="2"/>
  <c r="D12" i="8"/>
  <c r="D11" i="8" s="1"/>
  <c r="E13" i="8"/>
  <c r="F13" i="8" s="1"/>
  <c r="G13" i="8" s="1"/>
  <c r="G49" i="8"/>
  <c r="H49" i="8"/>
  <c r="C15" i="8"/>
  <c r="C19" i="8"/>
  <c r="C7" i="8"/>
  <c r="C23" i="8"/>
  <c r="E53" i="8"/>
  <c r="F53" i="8" s="1"/>
  <c r="G53" i="8" s="1"/>
  <c r="D52" i="8"/>
  <c r="D51" i="8" s="1"/>
  <c r="C47" i="8"/>
  <c r="F48" i="8"/>
  <c r="F47" i="8" s="1"/>
  <c r="G48" i="8"/>
  <c r="G47" i="8" s="1"/>
  <c r="H48" i="8"/>
  <c r="E48" i="8"/>
  <c r="E47" i="8" s="1"/>
  <c r="D28" i="8"/>
  <c r="D27" i="8" s="1"/>
  <c r="E29" i="8"/>
  <c r="F29" i="8" s="1"/>
  <c r="G29" i="8" s="1"/>
  <c r="C43" i="8"/>
  <c r="E44" i="8"/>
  <c r="E43" i="8" s="1"/>
  <c r="C39" i="8"/>
  <c r="D32" i="8"/>
  <c r="D31" i="8" s="1"/>
  <c r="E33" i="8"/>
  <c r="F33" i="8" s="1"/>
  <c r="G33" i="8" s="1"/>
  <c r="C35" i="8"/>
  <c r="H29" i="8"/>
  <c r="D41" i="8"/>
  <c r="D25" i="8"/>
  <c r="D9" i="8"/>
  <c r="C52" i="8"/>
  <c r="C32" i="8"/>
  <c r="H53" i="8"/>
  <c r="D37" i="8"/>
  <c r="D21" i="8"/>
  <c r="C27" i="8"/>
  <c r="H13" i="8"/>
  <c r="H45" i="8"/>
  <c r="E28" i="8"/>
  <c r="E27" i="8" s="1"/>
  <c r="D17" i="8"/>
  <c r="C12" i="8"/>
  <c r="C54" i="8" s="1"/>
  <c r="O51" i="13"/>
  <c r="R51" i="13" s="1"/>
  <c r="R50" i="13"/>
  <c r="Q15" i="2"/>
  <c r="Q16" i="2" s="1"/>
  <c r="P15" i="2"/>
  <c r="P16" i="2" s="1"/>
  <c r="K15" i="1"/>
  <c r="O15" i="2"/>
  <c r="R13" i="13"/>
  <c r="O14" i="13"/>
  <c r="R14" i="13" s="1"/>
  <c r="R10" i="13"/>
  <c r="O9" i="2"/>
  <c r="Q9" i="2"/>
  <c r="Q10" i="2" s="1"/>
  <c r="P9" i="2"/>
  <c r="P10" i="2" s="1"/>
  <c r="K9" i="1"/>
  <c r="Q31" i="2"/>
  <c r="Q32" i="2" s="1"/>
  <c r="K31" i="1"/>
  <c r="Q31" i="1" s="1"/>
  <c r="Q32" i="1" s="1"/>
  <c r="R16" i="13"/>
  <c r="P11" i="2"/>
  <c r="P12" i="2" s="1"/>
  <c r="O11" i="2"/>
  <c r="K11" i="1"/>
  <c r="Q11" i="2"/>
  <c r="Q12" i="2" s="1"/>
  <c r="Q49" i="1"/>
  <c r="R49" i="1" s="1"/>
  <c r="R48" i="1"/>
  <c r="O51" i="2"/>
  <c r="R51" i="2" s="1"/>
  <c r="R12" i="13"/>
  <c r="K13" i="5"/>
  <c r="O13" i="4"/>
  <c r="P13" i="4"/>
  <c r="P14" i="4" s="1"/>
  <c r="Q13" i="4"/>
  <c r="Q14" i="4" s="1"/>
  <c r="R49" i="2"/>
  <c r="Q39" i="13"/>
  <c r="Q40" i="13" s="1"/>
  <c r="R40" i="13" s="1"/>
  <c r="P58" i="13"/>
  <c r="P59" i="13" s="1"/>
  <c r="R33" i="13"/>
  <c r="R15" i="13"/>
  <c r="O37" i="13"/>
  <c r="O38" i="13" s="1"/>
  <c r="R38" i="13" s="1"/>
  <c r="Q50" i="2"/>
  <c r="Q51" i="2" s="1"/>
  <c r="K52" i="2"/>
  <c r="R30" i="13"/>
  <c r="Q13" i="1"/>
  <c r="Q14" i="1" s="1"/>
  <c r="R23" i="13"/>
  <c r="O13" i="1"/>
  <c r="P37" i="13"/>
  <c r="P38" i="13" s="1"/>
  <c r="O13" i="2"/>
  <c r="K48" i="5"/>
  <c r="O48" i="4"/>
  <c r="K56" i="2"/>
  <c r="O52" i="13"/>
  <c r="Q54" i="13"/>
  <c r="Q55" i="13" s="1"/>
  <c r="Q37" i="13"/>
  <c r="Q38" i="13" s="1"/>
  <c r="R46" i="13"/>
  <c r="Q39" i="2"/>
  <c r="Q40" i="2" s="1"/>
  <c r="P13" i="1"/>
  <c r="P14" i="1" s="1"/>
  <c r="K50" i="1"/>
  <c r="R11" i="13"/>
  <c r="R21" i="13"/>
  <c r="O29" i="13"/>
  <c r="O30" i="13" s="1"/>
  <c r="O56" i="13"/>
  <c r="O57" i="13" s="1"/>
  <c r="P54" i="2"/>
  <c r="P55" i="2" s="1"/>
  <c r="O7" i="13"/>
  <c r="K7" i="2"/>
  <c r="P7" i="13"/>
  <c r="P8" i="13" s="1"/>
  <c r="R22" i="13"/>
  <c r="O45" i="2"/>
  <c r="O46" i="2" s="1"/>
  <c r="K37" i="1"/>
  <c r="Q37" i="1" s="1"/>
  <c r="Q38" i="1" s="1"/>
  <c r="R31" i="13"/>
  <c r="R23" i="2"/>
  <c r="P45" i="2"/>
  <c r="R18" i="13"/>
  <c r="R34" i="13"/>
  <c r="Q45" i="2"/>
  <c r="Q46" i="2" s="1"/>
  <c r="R29" i="13"/>
  <c r="P57" i="13"/>
  <c r="R57" i="13" s="1"/>
  <c r="R56" i="13"/>
  <c r="R55" i="13"/>
  <c r="R54" i="13"/>
  <c r="O54" i="2"/>
  <c r="O58" i="13"/>
  <c r="K54" i="1"/>
  <c r="K58" i="2"/>
  <c r="K23" i="4"/>
  <c r="P23" i="1"/>
  <c r="P24" i="1" s="1"/>
  <c r="O23" i="1"/>
  <c r="P39" i="2"/>
  <c r="P40" i="2" s="1"/>
  <c r="O39" i="2"/>
  <c r="O25" i="13"/>
  <c r="Q25" i="13"/>
  <c r="Q26" i="13" s="1"/>
  <c r="P25" i="13"/>
  <c r="P26" i="13" s="1"/>
  <c r="K39" i="4"/>
  <c r="P39" i="1"/>
  <c r="P40" i="1" s="1"/>
  <c r="O39" i="1"/>
  <c r="K33" i="1"/>
  <c r="O33" i="2"/>
  <c r="Q33" i="2"/>
  <c r="Q34" i="2" s="1"/>
  <c r="P33" i="2"/>
  <c r="P34" i="2" s="1"/>
  <c r="K43" i="2"/>
  <c r="P43" i="13"/>
  <c r="P44" i="13" s="1"/>
  <c r="Q43" i="13"/>
  <c r="Q44" i="13" s="1"/>
  <c r="P19" i="13"/>
  <c r="P20" i="13" s="1"/>
  <c r="K19" i="2"/>
  <c r="Q19" i="13"/>
  <c r="Q20" i="13" s="1"/>
  <c r="Q29" i="2"/>
  <c r="Q30" i="2" s="1"/>
  <c r="O29" i="2"/>
  <c r="K29" i="1"/>
  <c r="Q39" i="1"/>
  <c r="Q40" i="1" s="1"/>
  <c r="K17" i="1"/>
  <c r="O17" i="2"/>
  <c r="Q17" i="2"/>
  <c r="Q18" i="2" s="1"/>
  <c r="P17" i="2"/>
  <c r="P18" i="2" s="1"/>
  <c r="Q21" i="4"/>
  <c r="Q22" i="4" s="1"/>
  <c r="K21" i="5"/>
  <c r="O21" i="4"/>
  <c r="O37" i="1"/>
  <c r="K45" i="4"/>
  <c r="Q45" i="1"/>
  <c r="Q46" i="1" s="1"/>
  <c r="O45" i="1"/>
  <c r="Q21" i="1"/>
  <c r="Q22" i="1" s="1"/>
  <c r="O21" i="1"/>
  <c r="K27" i="2"/>
  <c r="P27" i="13"/>
  <c r="Q27" i="13"/>
  <c r="Q28" i="13" s="1"/>
  <c r="Q37" i="2"/>
  <c r="Q38" i="2" s="1"/>
  <c r="O37" i="2"/>
  <c r="P21" i="4"/>
  <c r="P22" i="4" s="1"/>
  <c r="Q21" i="2"/>
  <c r="Q22" i="2" s="1"/>
  <c r="O21" i="2"/>
  <c r="P31" i="2"/>
  <c r="P32" i="2" s="1"/>
  <c r="O31" i="2"/>
  <c r="O41" i="2"/>
  <c r="K41" i="1"/>
  <c r="Q41" i="2"/>
  <c r="Q42" i="2" s="1"/>
  <c r="P41" i="2"/>
  <c r="P42" i="2" s="1"/>
  <c r="R24" i="13"/>
  <c r="Q32" i="13"/>
  <c r="R32" i="13" s="1"/>
  <c r="P29" i="2"/>
  <c r="P30" i="2" s="1"/>
  <c r="P21" i="1"/>
  <c r="P22" i="1" s="1"/>
  <c r="O41" i="13"/>
  <c r="Q41" i="13"/>
  <c r="Q42" i="13" s="1"/>
  <c r="P41" i="13"/>
  <c r="P42" i="13" s="1"/>
  <c r="O20" i="13"/>
  <c r="Q24" i="2"/>
  <c r="R24" i="2" s="1"/>
  <c r="K25" i="2"/>
  <c r="P35" i="13"/>
  <c r="K35" i="2"/>
  <c r="Q35" i="13"/>
  <c r="Q36" i="13" s="1"/>
  <c r="G9" i="15"/>
  <c r="G23" i="7"/>
  <c r="A90" i="13" l="1"/>
  <c r="B6" i="15"/>
  <c r="F6" i="15"/>
  <c r="A90" i="5"/>
  <c r="C6" i="15"/>
  <c r="A90" i="2"/>
  <c r="D6" i="15"/>
  <c r="A90" i="1"/>
  <c r="H17" i="8"/>
  <c r="H37" i="8"/>
  <c r="R105" i="13"/>
  <c r="E25" i="8"/>
  <c r="F25" i="8" s="1"/>
  <c r="G25" i="8" s="1"/>
  <c r="H25" i="8"/>
  <c r="D24" i="8"/>
  <c r="H44" i="8"/>
  <c r="E41" i="8"/>
  <c r="F41" i="8" s="1"/>
  <c r="G41" i="8" s="1"/>
  <c r="D40" i="8"/>
  <c r="F44" i="8"/>
  <c r="F43" i="8" s="1"/>
  <c r="H47" i="8"/>
  <c r="H43" i="8"/>
  <c r="C11" i="8"/>
  <c r="F12" i="8"/>
  <c r="F11" i="8" s="1"/>
  <c r="E12" i="8"/>
  <c r="E11" i="8" s="1"/>
  <c r="F28" i="8"/>
  <c r="F27" i="8" s="1"/>
  <c r="E32" i="8"/>
  <c r="E31" i="8" s="1"/>
  <c r="C31" i="8"/>
  <c r="E21" i="8"/>
  <c r="F21" i="8" s="1"/>
  <c r="G21" i="8" s="1"/>
  <c r="D20" i="8"/>
  <c r="E52" i="8"/>
  <c r="E51" i="8" s="1"/>
  <c r="C51" i="8"/>
  <c r="G28" i="8"/>
  <c r="G27" i="8" s="1"/>
  <c r="E17" i="8"/>
  <c r="F17" i="8" s="1"/>
  <c r="G17" i="8" s="1"/>
  <c r="D16" i="8"/>
  <c r="C55" i="8"/>
  <c r="E37" i="8"/>
  <c r="F37" i="8" s="1"/>
  <c r="G37" i="8" s="1"/>
  <c r="D36" i="8"/>
  <c r="G44" i="8"/>
  <c r="G43" i="8" s="1"/>
  <c r="H21" i="8"/>
  <c r="H27" i="8"/>
  <c r="E9" i="8"/>
  <c r="D8" i="8"/>
  <c r="H33" i="8"/>
  <c r="Q56" i="2"/>
  <c r="Q57" i="2" s="1"/>
  <c r="K56" i="1"/>
  <c r="O31" i="1"/>
  <c r="P56" i="2"/>
  <c r="P57" i="2" s="1"/>
  <c r="O50" i="1"/>
  <c r="K50" i="4"/>
  <c r="Q50" i="1"/>
  <c r="Q51" i="1" s="1"/>
  <c r="P50" i="1"/>
  <c r="P51" i="1" s="1"/>
  <c r="R48" i="4"/>
  <c r="O49" i="4"/>
  <c r="R49" i="4" s="1"/>
  <c r="O52" i="2"/>
  <c r="K52" i="1"/>
  <c r="P52" i="2"/>
  <c r="P53" i="2" s="1"/>
  <c r="Q52" i="2"/>
  <c r="Q53" i="2" s="1"/>
  <c r="K9" i="4"/>
  <c r="O9" i="1"/>
  <c r="Q9" i="1"/>
  <c r="Q10" i="1" s="1"/>
  <c r="P9" i="1"/>
  <c r="P10" i="1" s="1"/>
  <c r="R15" i="2"/>
  <c r="O16" i="2"/>
  <c r="R16" i="2" s="1"/>
  <c r="P31" i="1"/>
  <c r="P32" i="1" s="1"/>
  <c r="O56" i="2"/>
  <c r="Q48" i="5"/>
  <c r="Q49" i="5" s="1"/>
  <c r="O48" i="5"/>
  <c r="P48" i="5"/>
  <c r="P49" i="5" s="1"/>
  <c r="Q15" i="1"/>
  <c r="Q16" i="1" s="1"/>
  <c r="P15" i="1"/>
  <c r="P16" i="1" s="1"/>
  <c r="K15" i="4"/>
  <c r="O15" i="1"/>
  <c r="R52" i="13"/>
  <c r="O53" i="13"/>
  <c r="R53" i="13" s="1"/>
  <c r="R13" i="2"/>
  <c r="O14" i="2"/>
  <c r="R14" i="2" s="1"/>
  <c r="O14" i="4"/>
  <c r="R14" i="4" s="1"/>
  <c r="R13" i="4"/>
  <c r="R37" i="13"/>
  <c r="R39" i="13"/>
  <c r="O13" i="5"/>
  <c r="Q13" i="5"/>
  <c r="Q14" i="5" s="1"/>
  <c r="P13" i="5"/>
  <c r="P14" i="5" s="1"/>
  <c r="R11" i="2"/>
  <c r="O12" i="2"/>
  <c r="R12" i="2" s="1"/>
  <c r="O10" i="2"/>
  <c r="R10" i="2" s="1"/>
  <c r="R9" i="2"/>
  <c r="K31" i="4"/>
  <c r="O11" i="1"/>
  <c r="K11" i="4"/>
  <c r="P11" i="1"/>
  <c r="P12" i="1" s="1"/>
  <c r="Q11" i="1"/>
  <c r="Q12" i="1" s="1"/>
  <c r="R13" i="1"/>
  <c r="O14" i="1"/>
  <c r="R14" i="1" s="1"/>
  <c r="R50" i="2"/>
  <c r="O7" i="2"/>
  <c r="K7" i="1"/>
  <c r="Q7" i="2"/>
  <c r="Q8" i="2" s="1"/>
  <c r="P7" i="2"/>
  <c r="P8" i="2" s="1"/>
  <c r="O8" i="13"/>
  <c r="R8" i="13" s="1"/>
  <c r="R7" i="13"/>
  <c r="R44" i="13"/>
  <c r="R43" i="13"/>
  <c r="R45" i="2"/>
  <c r="P46" i="2"/>
  <c r="R46" i="2" s="1"/>
  <c r="K37" i="4"/>
  <c r="P37" i="1"/>
  <c r="P38" i="1" s="1"/>
  <c r="R58" i="13"/>
  <c r="O59" i="13"/>
  <c r="R59" i="13" s="1"/>
  <c r="O54" i="1"/>
  <c r="Q54" i="1"/>
  <c r="Q55" i="1" s="1"/>
  <c r="P54" i="1"/>
  <c r="P55" i="1" s="1"/>
  <c r="K54" i="4"/>
  <c r="O58" i="2"/>
  <c r="Q58" i="2"/>
  <c r="Q59" i="2" s="1"/>
  <c r="K58" i="1"/>
  <c r="P58" i="2"/>
  <c r="P59" i="2" s="1"/>
  <c r="R54" i="2"/>
  <c r="O55" i="2"/>
  <c r="R55" i="2" s="1"/>
  <c r="O26" i="13"/>
  <c r="R26" i="13" s="1"/>
  <c r="R25" i="13"/>
  <c r="O34" i="2"/>
  <c r="R34" i="2" s="1"/>
  <c r="R33" i="2"/>
  <c r="R19" i="13"/>
  <c r="O32" i="2"/>
  <c r="R32" i="2" s="1"/>
  <c r="R31" i="2"/>
  <c r="O30" i="2"/>
  <c r="R30" i="2" s="1"/>
  <c r="R29" i="2"/>
  <c r="O46" i="1"/>
  <c r="R46" i="1" s="1"/>
  <c r="R45" i="1"/>
  <c r="O22" i="2"/>
  <c r="R22" i="2" s="1"/>
  <c r="R21" i="2"/>
  <c r="R20" i="13"/>
  <c r="P28" i="13"/>
  <c r="R28" i="13" s="1"/>
  <c r="R27" i="13"/>
  <c r="K45" i="5"/>
  <c r="Q45" i="4"/>
  <c r="Q46" i="4" s="1"/>
  <c r="O45" i="4"/>
  <c r="P45" i="4"/>
  <c r="P46" i="4" s="1"/>
  <c r="O18" i="2"/>
  <c r="R18" i="2" s="1"/>
  <c r="R17" i="2"/>
  <c r="P19" i="2"/>
  <c r="P20" i="2" s="1"/>
  <c r="K19" i="1"/>
  <c r="Q19" i="2"/>
  <c r="Q20" i="2" s="1"/>
  <c r="O19" i="2"/>
  <c r="O33" i="1"/>
  <c r="K33" i="4"/>
  <c r="Q33" i="1"/>
  <c r="Q34" i="1" s="1"/>
  <c r="P33" i="1"/>
  <c r="P34" i="1" s="1"/>
  <c r="O40" i="2"/>
  <c r="R40" i="2" s="1"/>
  <c r="R39" i="2"/>
  <c r="P35" i="2"/>
  <c r="P36" i="2" s="1"/>
  <c r="K35" i="1"/>
  <c r="Q35" i="2"/>
  <c r="Q36" i="2" s="1"/>
  <c r="O35" i="2"/>
  <c r="R37" i="2"/>
  <c r="O38" i="2"/>
  <c r="R38" i="2" s="1"/>
  <c r="R21" i="1"/>
  <c r="O22" i="1"/>
  <c r="R22" i="1" s="1"/>
  <c r="R23" i="1"/>
  <c r="O24" i="1"/>
  <c r="R24" i="1" s="1"/>
  <c r="P31" i="4"/>
  <c r="P32" i="4" s="1"/>
  <c r="K31" i="5"/>
  <c r="O31" i="4"/>
  <c r="Q31" i="4"/>
  <c r="Q32" i="4" s="1"/>
  <c r="O38" i="1"/>
  <c r="R39" i="1"/>
  <c r="O40" i="1"/>
  <c r="R40" i="1" s="1"/>
  <c r="R41" i="13"/>
  <c r="O42" i="13"/>
  <c r="R42" i="13" s="1"/>
  <c r="O41" i="1"/>
  <c r="Q41" i="1"/>
  <c r="Q42" i="1" s="1"/>
  <c r="K41" i="4"/>
  <c r="P41" i="1"/>
  <c r="P42" i="1" s="1"/>
  <c r="R21" i="4"/>
  <c r="O22" i="4"/>
  <c r="R22" i="4" s="1"/>
  <c r="K39" i="5"/>
  <c r="P39" i="4"/>
  <c r="P40" i="4" s="1"/>
  <c r="O39" i="4"/>
  <c r="Q39" i="4"/>
  <c r="Q40" i="4" s="1"/>
  <c r="P27" i="2"/>
  <c r="P28" i="2" s="1"/>
  <c r="K27" i="1"/>
  <c r="Q27" i="2"/>
  <c r="Q28" i="2" s="1"/>
  <c r="O27" i="2"/>
  <c r="O17" i="1"/>
  <c r="K17" i="4"/>
  <c r="Q17" i="1"/>
  <c r="Q18" i="1" s="1"/>
  <c r="P17" i="1"/>
  <c r="P18" i="1" s="1"/>
  <c r="P36" i="13"/>
  <c r="R36" i="13" s="1"/>
  <c r="R35" i="13"/>
  <c r="O25" i="2"/>
  <c r="K25" i="1"/>
  <c r="Q25" i="2"/>
  <c r="Q26" i="2" s="1"/>
  <c r="P25" i="2"/>
  <c r="P26" i="2" s="1"/>
  <c r="O42" i="2"/>
  <c r="R42" i="2" s="1"/>
  <c r="R41" i="2"/>
  <c r="R31" i="1"/>
  <c r="O32" i="1"/>
  <c r="R32" i="1" s="1"/>
  <c r="O21" i="5"/>
  <c r="Q21" i="5"/>
  <c r="Q22" i="5" s="1"/>
  <c r="P21" i="5"/>
  <c r="P22" i="5" s="1"/>
  <c r="Q29" i="1"/>
  <c r="Q30" i="1" s="1"/>
  <c r="O29" i="1"/>
  <c r="K29" i="4"/>
  <c r="P29" i="1"/>
  <c r="P30" i="1" s="1"/>
  <c r="P43" i="2"/>
  <c r="P44" i="2" s="1"/>
  <c r="K43" i="1"/>
  <c r="Q43" i="2"/>
  <c r="Q44" i="2" s="1"/>
  <c r="O43" i="2"/>
  <c r="K23" i="5"/>
  <c r="P23" i="4"/>
  <c r="P24" i="4" s="1"/>
  <c r="O23" i="4"/>
  <c r="Q23" i="4"/>
  <c r="Q24" i="4" s="1"/>
  <c r="G6" i="15" l="1"/>
  <c r="F9" i="8"/>
  <c r="G9" i="8" s="1"/>
  <c r="H9" i="8"/>
  <c r="H41" i="8"/>
  <c r="D54" i="8"/>
  <c r="D7" i="8"/>
  <c r="F8" i="8"/>
  <c r="G8" i="8"/>
  <c r="E8" i="8"/>
  <c r="H11" i="8"/>
  <c r="D15" i="8"/>
  <c r="E16" i="8"/>
  <c r="E15" i="8" s="1"/>
  <c r="F16" i="8"/>
  <c r="F15" i="8" s="1"/>
  <c r="D23" i="8"/>
  <c r="E24" i="8"/>
  <c r="E23" i="8" s="1"/>
  <c r="D19" i="8"/>
  <c r="E20" i="8"/>
  <c r="E19" i="8" s="1"/>
  <c r="F20" i="8"/>
  <c r="F19" i="8" s="1"/>
  <c r="D35" i="8"/>
  <c r="E36" i="8"/>
  <c r="E35" i="8" s="1"/>
  <c r="F52" i="8"/>
  <c r="H28" i="8"/>
  <c r="G12" i="8"/>
  <c r="G11" i="8" s="1"/>
  <c r="B22" i="7"/>
  <c r="A105" i="13"/>
  <c r="B8" i="15" s="1"/>
  <c r="R101" i="13"/>
  <c r="G32" i="8"/>
  <c r="G31" i="8" s="1"/>
  <c r="H31" i="8" s="1"/>
  <c r="F32" i="8"/>
  <c r="F31" i="8" s="1"/>
  <c r="H12" i="8"/>
  <c r="D39" i="8"/>
  <c r="E40" i="8"/>
  <c r="E39" i="8" s="1"/>
  <c r="C56" i="8"/>
  <c r="O49" i="5"/>
  <c r="R49" i="5" s="1"/>
  <c r="R48" i="5"/>
  <c r="Q9" i="4"/>
  <c r="Q10" i="4" s="1"/>
  <c r="P9" i="4"/>
  <c r="P10" i="4" s="1"/>
  <c r="K9" i="5"/>
  <c r="O9" i="4"/>
  <c r="R13" i="5"/>
  <c r="O14" i="5"/>
  <c r="R14" i="5" s="1"/>
  <c r="P50" i="4"/>
  <c r="P51" i="4" s="1"/>
  <c r="O50" i="4"/>
  <c r="K50" i="5"/>
  <c r="Q50" i="4"/>
  <c r="Q51" i="4" s="1"/>
  <c r="O16" i="1"/>
  <c r="R16" i="1" s="1"/>
  <c r="R15" i="1"/>
  <c r="O51" i="1"/>
  <c r="R51" i="1" s="1"/>
  <c r="R50" i="1"/>
  <c r="O57" i="2"/>
  <c r="R56" i="2"/>
  <c r="K15" i="5"/>
  <c r="P15" i="4"/>
  <c r="P16" i="4" s="1"/>
  <c r="O15" i="4"/>
  <c r="Q15" i="4"/>
  <c r="Q16" i="4" s="1"/>
  <c r="Q52" i="1"/>
  <c r="Q53" i="1" s="1"/>
  <c r="O52" i="1"/>
  <c r="K52" i="4"/>
  <c r="P52" i="1"/>
  <c r="P53" i="1" s="1"/>
  <c r="R57" i="2"/>
  <c r="O53" i="2"/>
  <c r="R53" i="2" s="1"/>
  <c r="R52" i="2"/>
  <c r="O10" i="1"/>
  <c r="R10" i="1" s="1"/>
  <c r="R9" i="1"/>
  <c r="Q11" i="4"/>
  <c r="Q12" i="4" s="1"/>
  <c r="O11" i="4"/>
  <c r="K11" i="5"/>
  <c r="P11" i="4"/>
  <c r="P12" i="4" s="1"/>
  <c r="O12" i="1"/>
  <c r="R12" i="1" s="1"/>
  <c r="R11" i="1"/>
  <c r="O56" i="1"/>
  <c r="P56" i="1"/>
  <c r="P57" i="1" s="1"/>
  <c r="Q56" i="1"/>
  <c r="Q57" i="1" s="1"/>
  <c r="K56" i="4"/>
  <c r="P7" i="1"/>
  <c r="P8" i="1" s="1"/>
  <c r="O7" i="1"/>
  <c r="K7" i="4"/>
  <c r="Q7" i="1"/>
  <c r="Q8" i="1" s="1"/>
  <c r="O8" i="2"/>
  <c r="R8" i="2" s="1"/>
  <c r="R7" i="2"/>
  <c r="R38" i="1"/>
  <c r="R37" i="1"/>
  <c r="Q37" i="4"/>
  <c r="Q38" i="4" s="1"/>
  <c r="K37" i="5"/>
  <c r="O37" i="4"/>
  <c r="P37" i="4"/>
  <c r="P38" i="4" s="1"/>
  <c r="O59" i="2"/>
  <c r="R59" i="2" s="1"/>
  <c r="R58" i="2"/>
  <c r="P54" i="4"/>
  <c r="P55" i="4" s="1"/>
  <c r="O54" i="4"/>
  <c r="Q54" i="4"/>
  <c r="Q55" i="4" s="1"/>
  <c r="K54" i="5"/>
  <c r="R54" i="1"/>
  <c r="O55" i="1"/>
  <c r="R55" i="1" s="1"/>
  <c r="P58" i="1"/>
  <c r="P59" i="1" s="1"/>
  <c r="O58" i="1"/>
  <c r="Q58" i="1"/>
  <c r="Q59" i="1" s="1"/>
  <c r="K58" i="4"/>
  <c r="R62" i="13"/>
  <c r="R72" i="13" s="1"/>
  <c r="B7" i="7" s="1"/>
  <c r="O36" i="2"/>
  <c r="R36" i="2" s="1"/>
  <c r="R35" i="2"/>
  <c r="R61" i="13"/>
  <c r="O33" i="4"/>
  <c r="Q33" i="4"/>
  <c r="Q34" i="4" s="1"/>
  <c r="P33" i="4"/>
  <c r="P34" i="4" s="1"/>
  <c r="K33" i="5"/>
  <c r="P39" i="5"/>
  <c r="P40" i="5" s="1"/>
  <c r="O39" i="5"/>
  <c r="Q39" i="5"/>
  <c r="Q40" i="5" s="1"/>
  <c r="O30" i="1"/>
  <c r="R30" i="1" s="1"/>
  <c r="R29" i="1"/>
  <c r="P35" i="1"/>
  <c r="P36" i="1" s="1"/>
  <c r="K35" i="4"/>
  <c r="Q35" i="1"/>
  <c r="Q36" i="1" s="1"/>
  <c r="O35" i="1"/>
  <c r="O34" i="1"/>
  <c r="R34" i="1" s="1"/>
  <c r="R33" i="1"/>
  <c r="R45" i="4"/>
  <c r="O46" i="4"/>
  <c r="R46" i="4" s="1"/>
  <c r="P43" i="1"/>
  <c r="P44" i="1" s="1"/>
  <c r="Q43" i="1"/>
  <c r="Q44" i="1" s="1"/>
  <c r="O43" i="1"/>
  <c r="K43" i="4"/>
  <c r="P31" i="5"/>
  <c r="P32" i="5" s="1"/>
  <c r="Q31" i="5"/>
  <c r="Q32" i="5" s="1"/>
  <c r="O31" i="5"/>
  <c r="P27" i="1"/>
  <c r="P28" i="1" s="1"/>
  <c r="Q27" i="1"/>
  <c r="Q28" i="1" s="1"/>
  <c r="O27" i="1"/>
  <c r="K27" i="4"/>
  <c r="K29" i="5"/>
  <c r="Q29" i="4"/>
  <c r="Q30" i="4" s="1"/>
  <c r="O29" i="4"/>
  <c r="P29" i="4"/>
  <c r="P30" i="4" s="1"/>
  <c r="P23" i="5"/>
  <c r="P24" i="5" s="1"/>
  <c r="O23" i="5"/>
  <c r="Q23" i="5"/>
  <c r="Q24" i="5" s="1"/>
  <c r="O17" i="4"/>
  <c r="Q17" i="4"/>
  <c r="Q18" i="4" s="1"/>
  <c r="P17" i="4"/>
  <c r="P18" i="4" s="1"/>
  <c r="K17" i="5"/>
  <c r="O41" i="4"/>
  <c r="Q41" i="4"/>
  <c r="Q42" i="4" s="1"/>
  <c r="K41" i="5"/>
  <c r="P41" i="4"/>
  <c r="P42" i="4" s="1"/>
  <c r="R19" i="2"/>
  <c r="O20" i="2"/>
  <c r="R20" i="2" s="1"/>
  <c r="R21" i="5"/>
  <c r="O22" i="5"/>
  <c r="R22" i="5" s="1"/>
  <c r="O26" i="2"/>
  <c r="R26" i="2" s="1"/>
  <c r="R25" i="2"/>
  <c r="R43" i="2"/>
  <c r="O44" i="2"/>
  <c r="R44" i="2" s="1"/>
  <c r="O18" i="1"/>
  <c r="R18" i="1" s="1"/>
  <c r="R17" i="1"/>
  <c r="Q45" i="5"/>
  <c r="Q46" i="5" s="1"/>
  <c r="P45" i="5"/>
  <c r="P46" i="5" s="1"/>
  <c r="O45" i="5"/>
  <c r="O24" i="4"/>
  <c r="R24" i="4" s="1"/>
  <c r="R23" i="4"/>
  <c r="O25" i="1"/>
  <c r="Q25" i="1"/>
  <c r="Q26" i="1" s="1"/>
  <c r="K25" i="4"/>
  <c r="P25" i="1"/>
  <c r="P26" i="1" s="1"/>
  <c r="R27" i="2"/>
  <c r="O28" i="2"/>
  <c r="R28" i="2" s="1"/>
  <c r="R39" i="4"/>
  <c r="O40" i="4"/>
  <c r="R40" i="4" s="1"/>
  <c r="R41" i="1"/>
  <c r="O42" i="1"/>
  <c r="R42" i="1" s="1"/>
  <c r="O32" i="4"/>
  <c r="R32" i="4" s="1"/>
  <c r="R31" i="4"/>
  <c r="P19" i="1"/>
  <c r="P20" i="1" s="1"/>
  <c r="K19" i="4"/>
  <c r="Q19" i="1"/>
  <c r="Q20" i="1" s="1"/>
  <c r="O19" i="1"/>
  <c r="A101" i="13" l="1"/>
  <c r="B7" i="15" s="1"/>
  <c r="B21" i="7"/>
  <c r="F36" i="8"/>
  <c r="R105" i="2"/>
  <c r="G7" i="8"/>
  <c r="F51" i="8"/>
  <c r="H51" i="8" s="1"/>
  <c r="H52" i="8"/>
  <c r="H8" i="8"/>
  <c r="F7" i="8"/>
  <c r="D55" i="8"/>
  <c r="H7" i="8"/>
  <c r="F40" i="8"/>
  <c r="F24" i="8"/>
  <c r="F23" i="8" s="1"/>
  <c r="H23" i="8" s="1"/>
  <c r="G52" i="8"/>
  <c r="G51" i="8" s="1"/>
  <c r="H16" i="8"/>
  <c r="G24" i="8"/>
  <c r="G23" i="8" s="1"/>
  <c r="H32" i="8"/>
  <c r="G16" i="8"/>
  <c r="G15" i="8" s="1"/>
  <c r="H15" i="8" s="1"/>
  <c r="G20" i="8"/>
  <c r="G19" i="8" s="1"/>
  <c r="H19" i="8" s="1"/>
  <c r="E54" i="8"/>
  <c r="E7" i="8"/>
  <c r="E55" i="8" s="1"/>
  <c r="R101" i="1" s="1"/>
  <c r="O57" i="1"/>
  <c r="R57" i="1" s="1"/>
  <c r="R56" i="1"/>
  <c r="O10" i="4"/>
  <c r="R10" i="4" s="1"/>
  <c r="R9" i="4"/>
  <c r="R15" i="4"/>
  <c r="O16" i="4"/>
  <c r="R16" i="4" s="1"/>
  <c r="Q9" i="5"/>
  <c r="Q10" i="5" s="1"/>
  <c r="P9" i="5"/>
  <c r="P10" i="5" s="1"/>
  <c r="O9" i="5"/>
  <c r="P15" i="5"/>
  <c r="P16" i="5" s="1"/>
  <c r="O15" i="5"/>
  <c r="Q15" i="5"/>
  <c r="Q16" i="5" s="1"/>
  <c r="P50" i="5"/>
  <c r="P51" i="5" s="1"/>
  <c r="O50" i="5"/>
  <c r="Q50" i="5"/>
  <c r="Q51" i="5" s="1"/>
  <c r="O11" i="5"/>
  <c r="P11" i="5"/>
  <c r="P12" i="5" s="1"/>
  <c r="Q11" i="5"/>
  <c r="Q12" i="5" s="1"/>
  <c r="O51" i="4"/>
  <c r="R51" i="4" s="1"/>
  <c r="R50" i="4"/>
  <c r="O53" i="1"/>
  <c r="R53" i="1" s="1"/>
  <c r="R52" i="1"/>
  <c r="Q56" i="4"/>
  <c r="Q57" i="4" s="1"/>
  <c r="P56" i="4"/>
  <c r="P57" i="4" s="1"/>
  <c r="K56" i="5"/>
  <c r="O56" i="4"/>
  <c r="O12" i="4"/>
  <c r="R12" i="4" s="1"/>
  <c r="R11" i="4"/>
  <c r="Q52" i="4"/>
  <c r="Q53" i="4" s="1"/>
  <c r="P52" i="4"/>
  <c r="P53" i="4" s="1"/>
  <c r="O52" i="4"/>
  <c r="K52" i="5"/>
  <c r="R61" i="2"/>
  <c r="C5" i="7" s="1"/>
  <c r="P7" i="4"/>
  <c r="P8" i="4" s="1"/>
  <c r="O7" i="4"/>
  <c r="Q7" i="4"/>
  <c r="Q8" i="4" s="1"/>
  <c r="K7" i="5"/>
  <c r="O8" i="1"/>
  <c r="R8" i="1" s="1"/>
  <c r="R7" i="1"/>
  <c r="O38" i="4"/>
  <c r="R38" i="4" s="1"/>
  <c r="R37" i="4"/>
  <c r="P37" i="5"/>
  <c r="P38" i="5" s="1"/>
  <c r="O37" i="5"/>
  <c r="Q37" i="5"/>
  <c r="Q38" i="5" s="1"/>
  <c r="R62" i="2"/>
  <c r="R72" i="2" s="1"/>
  <c r="C7" i="7" s="1"/>
  <c r="O59" i="1"/>
  <c r="R59" i="1" s="1"/>
  <c r="R58" i="1"/>
  <c r="Q54" i="5"/>
  <c r="Q55" i="5" s="1"/>
  <c r="P54" i="5"/>
  <c r="P55" i="5" s="1"/>
  <c r="O54" i="5"/>
  <c r="O55" i="4"/>
  <c r="R55" i="4" s="1"/>
  <c r="R54" i="4"/>
  <c r="Q58" i="4"/>
  <c r="Q59" i="4" s="1"/>
  <c r="K58" i="5"/>
  <c r="P58" i="4"/>
  <c r="P59" i="4" s="1"/>
  <c r="O58" i="4"/>
  <c r="O18" i="4"/>
  <c r="R18" i="4" s="1"/>
  <c r="R17" i="4"/>
  <c r="R27" i="1"/>
  <c r="O28" i="1"/>
  <c r="R28" i="1" s="1"/>
  <c r="O42" i="4"/>
  <c r="R42" i="4" s="1"/>
  <c r="R41" i="4"/>
  <c r="O34" i="4"/>
  <c r="R34" i="4" s="1"/>
  <c r="R33" i="4"/>
  <c r="R43" i="1"/>
  <c r="O44" i="1"/>
  <c r="R44" i="1" s="1"/>
  <c r="P19" i="4"/>
  <c r="P20" i="4" s="1"/>
  <c r="Q19" i="4"/>
  <c r="Q20" i="4" s="1"/>
  <c r="K19" i="5"/>
  <c r="O19" i="4"/>
  <c r="R23" i="5"/>
  <c r="O24" i="5"/>
  <c r="R24" i="5" s="1"/>
  <c r="O25" i="4"/>
  <c r="Q25" i="4"/>
  <c r="Q26" i="4" s="1"/>
  <c r="K25" i="5"/>
  <c r="P25" i="4"/>
  <c r="P26" i="4" s="1"/>
  <c r="R31" i="5"/>
  <c r="O32" i="5"/>
  <c r="R32" i="5" s="1"/>
  <c r="B5" i="7"/>
  <c r="R71" i="13"/>
  <c r="R73" i="13" s="1"/>
  <c r="P41" i="5"/>
  <c r="P42" i="5" s="1"/>
  <c r="Q41" i="5"/>
  <c r="Q42" i="5" s="1"/>
  <c r="O41" i="5"/>
  <c r="R45" i="5"/>
  <c r="O46" i="5"/>
  <c r="R46" i="5" s="1"/>
  <c r="P35" i="4"/>
  <c r="P36" i="4" s="1"/>
  <c r="Q35" i="4"/>
  <c r="Q36" i="4" s="1"/>
  <c r="K35" i="5"/>
  <c r="O35" i="4"/>
  <c r="P17" i="5"/>
  <c r="P18" i="5" s="1"/>
  <c r="O17" i="5"/>
  <c r="Q17" i="5"/>
  <c r="Q18" i="5" s="1"/>
  <c r="O26" i="1"/>
  <c r="R26" i="1" s="1"/>
  <c r="R25" i="1"/>
  <c r="O40" i="5"/>
  <c r="R40" i="5" s="1"/>
  <c r="R39" i="5"/>
  <c r="P27" i="4"/>
  <c r="P28" i="4" s="1"/>
  <c r="Q27" i="4"/>
  <c r="Q28" i="4" s="1"/>
  <c r="O27" i="4"/>
  <c r="K27" i="5"/>
  <c r="P33" i="5"/>
  <c r="P34" i="5" s="1"/>
  <c r="O33" i="5"/>
  <c r="Q33" i="5"/>
  <c r="Q34" i="5" s="1"/>
  <c r="R29" i="4"/>
  <c r="O30" i="4"/>
  <c r="R30" i="4" s="1"/>
  <c r="O20" i="1"/>
  <c r="R20" i="1" s="1"/>
  <c r="R19" i="1"/>
  <c r="Q29" i="5"/>
  <c r="Q30" i="5" s="1"/>
  <c r="O29" i="5"/>
  <c r="P29" i="5"/>
  <c r="P30" i="5" s="1"/>
  <c r="P43" i="4"/>
  <c r="P44" i="4" s="1"/>
  <c r="Q43" i="4"/>
  <c r="Q44" i="4" s="1"/>
  <c r="O43" i="4"/>
  <c r="K43" i="5"/>
  <c r="O36" i="1"/>
  <c r="R36" i="1" s="1"/>
  <c r="R35" i="1"/>
  <c r="F39" i="8" l="1"/>
  <c r="G40" i="8"/>
  <c r="G39" i="8" s="1"/>
  <c r="R101" i="2"/>
  <c r="F54" i="8"/>
  <c r="C22" i="7"/>
  <c r="A105" i="2"/>
  <c r="C8" i="15" s="1"/>
  <c r="H24" i="8"/>
  <c r="D56" i="8"/>
  <c r="H20" i="8"/>
  <c r="D21" i="7"/>
  <c r="A101" i="1"/>
  <c r="D7" i="15" s="1"/>
  <c r="F55" i="8"/>
  <c r="R101" i="4" s="1"/>
  <c r="R105" i="1"/>
  <c r="E56" i="8"/>
  <c r="F35" i="8"/>
  <c r="G36" i="8"/>
  <c r="O52" i="5"/>
  <c r="P52" i="5"/>
  <c r="P53" i="5" s="1"/>
  <c r="Q52" i="5"/>
  <c r="Q53" i="5" s="1"/>
  <c r="R52" i="4"/>
  <c r="O53" i="4"/>
  <c r="R53" i="4" s="1"/>
  <c r="R50" i="5"/>
  <c r="O51" i="5"/>
  <c r="R51" i="5" s="1"/>
  <c r="O12" i="5"/>
  <c r="R12" i="5" s="1"/>
  <c r="R11" i="5"/>
  <c r="R15" i="5"/>
  <c r="O16" i="5"/>
  <c r="R16" i="5" s="1"/>
  <c r="O57" i="4"/>
  <c r="R57" i="4" s="1"/>
  <c r="R56" i="4"/>
  <c r="P56" i="5"/>
  <c r="P57" i="5" s="1"/>
  <c r="O56" i="5"/>
  <c r="Q56" i="5"/>
  <c r="Q57" i="5" s="1"/>
  <c r="R9" i="5"/>
  <c r="O10" i="5"/>
  <c r="R10" i="5" s="1"/>
  <c r="R71" i="2"/>
  <c r="R61" i="1"/>
  <c r="D5" i="7" s="1"/>
  <c r="R62" i="1"/>
  <c r="R72" i="1" s="1"/>
  <c r="D7" i="7" s="1"/>
  <c r="Q7" i="5"/>
  <c r="Q8" i="5" s="1"/>
  <c r="P7" i="5"/>
  <c r="P8" i="5" s="1"/>
  <c r="O7" i="5"/>
  <c r="O8" i="4"/>
  <c r="R8" i="4" s="1"/>
  <c r="R7" i="4"/>
  <c r="R37" i="5"/>
  <c r="O38" i="5"/>
  <c r="R38" i="5" s="1"/>
  <c r="R73" i="2"/>
  <c r="A36" i="2" s="1"/>
  <c r="R54" i="5"/>
  <c r="O55" i="5"/>
  <c r="R55" i="5" s="1"/>
  <c r="O59" i="4"/>
  <c r="R59" i="4" s="1"/>
  <c r="R58" i="4"/>
  <c r="Q58" i="5"/>
  <c r="Q59" i="5" s="1"/>
  <c r="P58" i="5"/>
  <c r="P59" i="5" s="1"/>
  <c r="O58" i="5"/>
  <c r="O26" i="4"/>
  <c r="R26" i="4" s="1"/>
  <c r="R25" i="4"/>
  <c r="B40" i="7"/>
  <c r="R27" i="4"/>
  <c r="O28" i="4"/>
  <c r="R28" i="4" s="1"/>
  <c r="R19" i="4"/>
  <c r="O20" i="4"/>
  <c r="R20" i="4" s="1"/>
  <c r="R29" i="5"/>
  <c r="O30" i="5"/>
  <c r="R30" i="5" s="1"/>
  <c r="O34" i="5"/>
  <c r="R34" i="5" s="1"/>
  <c r="R33" i="5"/>
  <c r="Q35" i="5"/>
  <c r="Q36" i="5" s="1"/>
  <c r="O35" i="5"/>
  <c r="P35" i="5"/>
  <c r="P36" i="5" s="1"/>
  <c r="O27" i="5"/>
  <c r="Q27" i="5"/>
  <c r="Q28" i="5" s="1"/>
  <c r="P27" i="5"/>
  <c r="P28" i="5" s="1"/>
  <c r="Q19" i="5"/>
  <c r="Q20" i="5" s="1"/>
  <c r="O19" i="5"/>
  <c r="P19" i="5"/>
  <c r="P20" i="5" s="1"/>
  <c r="O43" i="5"/>
  <c r="Q43" i="5"/>
  <c r="Q44" i="5" s="1"/>
  <c r="P43" i="5"/>
  <c r="P44" i="5" s="1"/>
  <c r="R43" i="4"/>
  <c r="O44" i="4"/>
  <c r="R44" i="4" s="1"/>
  <c r="O18" i="5"/>
  <c r="R18" i="5" s="1"/>
  <c r="R17" i="5"/>
  <c r="O42" i="5"/>
  <c r="R42" i="5" s="1"/>
  <c r="R41" i="5"/>
  <c r="P25" i="5"/>
  <c r="P26" i="5" s="1"/>
  <c r="Q25" i="5"/>
  <c r="Q26" i="5" s="1"/>
  <c r="O25" i="5"/>
  <c r="R131" i="13"/>
  <c r="B5" i="15"/>
  <c r="A36" i="13"/>
  <c r="R35" i="4"/>
  <c r="O36" i="4"/>
  <c r="R36" i="4" s="1"/>
  <c r="H39" i="8" l="1"/>
  <c r="F56" i="8"/>
  <c r="R105" i="4"/>
  <c r="G35" i="8"/>
  <c r="G55" i="8" s="1"/>
  <c r="R101" i="5" s="1"/>
  <c r="H36" i="8"/>
  <c r="H35" i="8"/>
  <c r="H55" i="8"/>
  <c r="G54" i="8"/>
  <c r="H54" i="8" s="1"/>
  <c r="A101" i="4"/>
  <c r="E7" i="15" s="1"/>
  <c r="E21" i="7"/>
  <c r="A101" i="2"/>
  <c r="C7" i="15" s="1"/>
  <c r="C21" i="7"/>
  <c r="D22" i="7"/>
  <c r="D40" i="7" s="1"/>
  <c r="A105" i="1"/>
  <c r="D8" i="15" s="1"/>
  <c r="H40" i="8"/>
  <c r="R56" i="5"/>
  <c r="O57" i="5"/>
  <c r="R57" i="5" s="1"/>
  <c r="R131" i="2"/>
  <c r="R133" i="2" s="1"/>
  <c r="R134" i="2" s="1"/>
  <c r="R137" i="2" s="1"/>
  <c r="R138" i="2" s="1"/>
  <c r="C5" i="15"/>
  <c r="C12" i="15" s="1"/>
  <c r="R52" i="5"/>
  <c r="O53" i="5"/>
  <c r="R53" i="5" s="1"/>
  <c r="R71" i="1"/>
  <c r="R73" i="1" s="1"/>
  <c r="R131" i="1" s="1"/>
  <c r="R62" i="4"/>
  <c r="R72" i="4" s="1"/>
  <c r="E7" i="7" s="1"/>
  <c r="R7" i="5"/>
  <c r="O8" i="5"/>
  <c r="R8" i="5" s="1"/>
  <c r="R61" i="4"/>
  <c r="E5" i="7" s="1"/>
  <c r="O59" i="5"/>
  <c r="R59" i="5" s="1"/>
  <c r="R58" i="5"/>
  <c r="O20" i="5"/>
  <c r="R20" i="5" s="1"/>
  <c r="R19" i="5"/>
  <c r="R133" i="13"/>
  <c r="R134" i="13" s="1"/>
  <c r="R137" i="13" s="1"/>
  <c r="R138" i="13" s="1"/>
  <c r="O26" i="5"/>
  <c r="R26" i="5" s="1"/>
  <c r="R25" i="5"/>
  <c r="O28" i="5"/>
  <c r="R28" i="5" s="1"/>
  <c r="R27" i="5"/>
  <c r="B12" i="15"/>
  <c r="O44" i="5"/>
  <c r="R44" i="5" s="1"/>
  <c r="R43" i="5"/>
  <c r="O36" i="5"/>
  <c r="R36" i="5" s="1"/>
  <c r="R35" i="5"/>
  <c r="H56" i="8" l="1"/>
  <c r="C40" i="7"/>
  <c r="F21" i="7"/>
  <c r="G21" i="7" s="1"/>
  <c r="A101" i="5"/>
  <c r="F7" i="15" s="1"/>
  <c r="G7" i="15" s="1"/>
  <c r="E22" i="7"/>
  <c r="A105" i="4"/>
  <c r="E8" i="15" s="1"/>
  <c r="R105" i="5"/>
  <c r="G56" i="8"/>
  <c r="A36" i="1"/>
  <c r="D5" i="15"/>
  <c r="D12" i="15" s="1"/>
  <c r="R71" i="4"/>
  <c r="R73" i="4" s="1"/>
  <c r="E5" i="15" s="1"/>
  <c r="R62" i="5"/>
  <c r="R72" i="5" s="1"/>
  <c r="F7" i="7" s="1"/>
  <c r="G7" i="7" s="1"/>
  <c r="R61" i="5"/>
  <c r="F5" i="7" s="1"/>
  <c r="R133" i="1"/>
  <c r="R134" i="1" s="1"/>
  <c r="R137" i="1" s="1"/>
  <c r="A137" i="2"/>
  <c r="C13" i="15"/>
  <c r="C14" i="15" s="1"/>
  <c r="C41" i="7"/>
  <c r="C42" i="7" s="1"/>
  <c r="A137" i="13"/>
  <c r="B13" i="15"/>
  <c r="B14" i="15" s="1"/>
  <c r="B41" i="7"/>
  <c r="E40" i="7" l="1"/>
  <c r="E12" i="15"/>
  <c r="F22" i="7"/>
  <c r="G22" i="7" s="1"/>
  <c r="A105" i="5"/>
  <c r="F8" i="15" s="1"/>
  <c r="G8" i="15" s="1"/>
  <c r="F40" i="7"/>
  <c r="R131" i="4"/>
  <c r="R133" i="4" s="1"/>
  <c r="R134" i="4" s="1"/>
  <c r="R137" i="4" s="1"/>
  <c r="A36" i="4"/>
  <c r="R71" i="5"/>
  <c r="R73" i="5" s="1"/>
  <c r="A36" i="5" s="1"/>
  <c r="D41" i="7"/>
  <c r="D42" i="7" s="1"/>
  <c r="D13" i="15"/>
  <c r="D14" i="15" s="1"/>
  <c r="A137" i="1"/>
  <c r="A136" i="1"/>
  <c r="B42" i="7"/>
  <c r="G5" i="7"/>
  <c r="R138" i="1"/>
  <c r="G40" i="7" l="1"/>
  <c r="F5" i="15"/>
  <c r="G5" i="15" s="1"/>
  <c r="G12" i="15" s="1"/>
  <c r="R131" i="5"/>
  <c r="R133" i="5" s="1"/>
  <c r="R134" i="5" s="1"/>
  <c r="R137" i="5" s="1"/>
  <c r="R138" i="5" s="1"/>
  <c r="E13" i="15"/>
  <c r="E14" i="15" s="1"/>
  <c r="E41" i="7"/>
  <c r="E42" i="7" s="1"/>
  <c r="A137" i="4"/>
  <c r="A136" i="4"/>
  <c r="R138" i="4"/>
  <c r="F12" i="15" l="1"/>
  <c r="F13" i="15"/>
  <c r="A137" i="5"/>
  <c r="A136" i="5"/>
  <c r="F41" i="7"/>
  <c r="F42" i="7" s="1"/>
  <c r="F14" i="15" l="1"/>
  <c r="G13" i="15"/>
  <c r="G14" i="15" s="1"/>
  <c r="G41" i="7"/>
  <c r="G42" i="7" s="1"/>
</calcChain>
</file>

<file path=xl/sharedStrings.xml><?xml version="1.0" encoding="utf-8"?>
<sst xmlns="http://schemas.openxmlformats.org/spreadsheetml/2006/main" count="1647" uniqueCount="282">
  <si>
    <t>1.</t>
  </si>
  <si>
    <t>2.</t>
  </si>
  <si>
    <t>3.</t>
  </si>
  <si>
    <t>4.</t>
  </si>
  <si>
    <t>5.</t>
  </si>
  <si>
    <t>6.</t>
  </si>
  <si>
    <t>B.</t>
  </si>
  <si>
    <t>Other</t>
  </si>
  <si>
    <t>C.</t>
  </si>
  <si>
    <t>Postage</t>
  </si>
  <si>
    <t>Principal Investigator/Project Director:</t>
  </si>
  <si>
    <t>Agency:</t>
  </si>
  <si>
    <t>Total</t>
  </si>
  <si>
    <t>Summer</t>
  </si>
  <si>
    <t>12 month</t>
  </si>
  <si>
    <t>9 month</t>
  </si>
  <si>
    <t>Other Professionals</t>
  </si>
  <si>
    <t>INDIRECT COST BASE</t>
  </si>
  <si>
    <t>Secretarial-Clerical (SECRETARIAL-CLERICAL WILL REQUIRE A DIRECT CHARGE EXEMPTION FORM AT PROPOSAL TIME)</t>
  </si>
  <si>
    <t>% Effort Summer</t>
  </si>
  <si>
    <t>Base Salary</t>
  </si>
  <si>
    <t xml:space="preserve">% Effort AY </t>
  </si>
  <si>
    <t>Object Code</t>
  </si>
  <si>
    <t>(List each separately with title)</t>
  </si>
  <si>
    <t>771600-771649
771700-771999</t>
  </si>
  <si>
    <t>FLORIDA INTERNATIONAL UNIVERSITY PROPOSAL BUDGET SHEET</t>
  </si>
  <si>
    <t>Period/Year #:</t>
  </si>
  <si>
    <t>771500-771549</t>
  </si>
  <si>
    <t>771660-771669</t>
  </si>
  <si>
    <t>721200-721999</t>
  </si>
  <si>
    <t xml:space="preserve">Advertising Services </t>
  </si>
  <si>
    <t xml:space="preserve">Books &amp; Films </t>
  </si>
  <si>
    <t xml:space="preserve">Building &amp; Construction </t>
  </si>
  <si>
    <t xml:space="preserve">Cellular Phones </t>
  </si>
  <si>
    <t>Construction Services</t>
  </si>
  <si>
    <t xml:space="preserve">Data Processing Supplies </t>
  </si>
  <si>
    <t xml:space="preserve">Food Products </t>
  </si>
  <si>
    <t xml:space="preserve">Freight </t>
  </si>
  <si>
    <t xml:space="preserve">Insurance </t>
  </si>
  <si>
    <t xml:space="preserve">Local Telephone Calls </t>
  </si>
  <si>
    <t xml:space="preserve">Long Distance Telephone Calls </t>
  </si>
  <si>
    <t xml:space="preserve">Membership &amp; Subscriptions </t>
  </si>
  <si>
    <t xml:space="preserve">Motor Fuel &amp; Lubricants </t>
  </si>
  <si>
    <t xml:space="preserve">Moving Expenses </t>
  </si>
  <si>
    <t xml:space="preserve">Other Materials &amp; Supplies </t>
  </si>
  <si>
    <t xml:space="preserve">Participant Payments </t>
  </si>
  <si>
    <t xml:space="preserve">Patient Care Costs </t>
  </si>
  <si>
    <t xml:space="preserve">Printing &amp; Reproduction </t>
  </si>
  <si>
    <t>Rent Expense Other Than Buildings</t>
  </si>
  <si>
    <t xml:space="preserve">Repairs &amp; Maintenance </t>
  </si>
  <si>
    <t xml:space="preserve">Telephone Equipment </t>
  </si>
  <si>
    <t xml:space="preserve">Travel - Domestic </t>
  </si>
  <si>
    <t>Travel - Foreign</t>
  </si>
  <si>
    <t>A.</t>
  </si>
  <si>
    <t>773600-773699</t>
  </si>
  <si>
    <t>711360-711399</t>
  </si>
  <si>
    <t>711190-711199</t>
  </si>
  <si>
    <t>773500-773599</t>
  </si>
  <si>
    <t>773100-773199</t>
  </si>
  <si>
    <t>711230-711239</t>
  </si>
  <si>
    <t>768400-768409</t>
  </si>
  <si>
    <t>Specify:</t>
  </si>
  <si>
    <t>711180-711189</t>
  </si>
  <si>
    <t>Level 3 
Budgetary Account</t>
  </si>
  <si>
    <t>Level 4
Budgetary Account</t>
  </si>
  <si>
    <t>P77150-OPS</t>
  </si>
  <si>
    <t>S77295 - Subcontractors over $25K</t>
  </si>
  <si>
    <t>S7729U - Subcontractors under $25K</t>
  </si>
  <si>
    <t>S76840 - Tuition</t>
  </si>
  <si>
    <t>S75700 - Facilities &amp; Administrative Expense</t>
  </si>
  <si>
    <t>P77100 - Salaries &amp; Wages</t>
  </si>
  <si>
    <t>P77156 - Fringe</t>
  </si>
  <si>
    <t>P71121 - Domestic Travel</t>
  </si>
  <si>
    <t>P71123 - Foreign Travel</t>
  </si>
  <si>
    <t>P77300 - Materials and Supplies</t>
  </si>
  <si>
    <t>P71190 - Other Operating Expenses</t>
  </si>
  <si>
    <t>P71100 - Participant Payments</t>
  </si>
  <si>
    <t>P71150 - Patient Care Cost</t>
  </si>
  <si>
    <t xml:space="preserve">P77200 - Professional Fees  </t>
  </si>
  <si>
    <t>P71140 - Rent Expense Other Than Buildings</t>
  </si>
  <si>
    <t>P76100 - Repairs and Maintenance</t>
  </si>
  <si>
    <t>P76800 - Scholarships</t>
  </si>
  <si>
    <t>P76830 - Stipends</t>
  </si>
  <si>
    <t>P77295 - Subcontractors over $25K</t>
  </si>
  <si>
    <t>P7729U - Subcontractors under $25K</t>
  </si>
  <si>
    <t>P76840 - Tuition</t>
  </si>
  <si>
    <t>P77220 - Advertising Services</t>
  </si>
  <si>
    <t>P72110 - Books &amp; Film</t>
  </si>
  <si>
    <t>P77320 - Building and Construction</t>
  </si>
  <si>
    <t>P71117 - Cellular Phones</t>
  </si>
  <si>
    <t>P77218 - Construction Services</t>
  </si>
  <si>
    <t>P77382 - Data Processing Supplies</t>
  </si>
  <si>
    <t>P77380 - Food Products</t>
  </si>
  <si>
    <t>P71116 - Local Telephone Calls</t>
  </si>
  <si>
    <t>P71145 - Memberships &amp; Subscriptions</t>
  </si>
  <si>
    <t>P71130 - Moving Expenses</t>
  </si>
  <si>
    <t>P77330 - Office Supplies</t>
  </si>
  <si>
    <t>P71101 - Postage</t>
  </si>
  <si>
    <t xml:space="preserve">P71144 - Rent Expense Buildings </t>
  </si>
  <si>
    <t>P72100 - Other Capital Outlay</t>
  </si>
  <si>
    <t>P75700 - Indirect Costs</t>
  </si>
  <si>
    <t>Educational &amp; Lab Supplies</t>
  </si>
  <si>
    <t>711211-711226
711251-711286</t>
  </si>
  <si>
    <t>711021-711031</t>
  </si>
  <si>
    <t>773001-773002
711075-711077
711900-711989</t>
  </si>
  <si>
    <t xml:space="preserve">772101-772102
772104-772126
772131-772132            772141                772151-772157           772301-772303         </t>
  </si>
  <si>
    <t xml:space="preserve">Professional Fees </t>
  </si>
  <si>
    <t>711401-711406</t>
  </si>
  <si>
    <t>761001-761006</t>
  </si>
  <si>
    <t>768201-768211</t>
  </si>
  <si>
    <t>Scholarships</t>
  </si>
  <si>
    <t>Stipends</t>
  </si>
  <si>
    <t>Tuition Payments</t>
  </si>
  <si>
    <t>772201-772204</t>
  </si>
  <si>
    <t>721101-721103</t>
  </si>
  <si>
    <t>773201-773212</t>
  </si>
  <si>
    <t>772181-772185</t>
  </si>
  <si>
    <t>711451-711454</t>
  </si>
  <si>
    <t>711301-711304</t>
  </si>
  <si>
    <t>773301-773305</t>
  </si>
  <si>
    <t>711011-711013</t>
  </si>
  <si>
    <t>Rent Expense Buildings</t>
  </si>
  <si>
    <t>Restricted Expenses - In alphabetical order by budget category.</t>
  </si>
  <si>
    <t>Rate:</t>
  </si>
  <si>
    <t>P71118-Telephone Equipment</t>
  </si>
  <si>
    <t>21</t>
  </si>
  <si>
    <t xml:space="preserve">P71119 - Long Distance Telephone Calls </t>
  </si>
  <si>
    <t>Consulting Services/Agreements</t>
  </si>
  <si>
    <t>% Effort
CY</t>
  </si>
  <si>
    <t>(F) = Faculty 
(A) = Administrative</t>
  </si>
  <si>
    <t>(S) = Staff</t>
  </si>
  <si>
    <t>Budget Period Start Date:</t>
  </si>
  <si>
    <t>TOTAL SALARIES &amp; WAGES (A+B):</t>
  </si>
  <si>
    <t>TOTAL FRINGE BENEFITS:</t>
  </si>
  <si>
    <r>
      <t xml:space="preserve"> </t>
    </r>
    <r>
      <rPr>
        <b/>
        <sz val="10"/>
        <color indexed="10"/>
        <rFont val="Arial"/>
        <family val="2"/>
      </rPr>
      <t>RED</t>
    </r>
    <r>
      <rPr>
        <b/>
        <sz val="10"/>
        <rFont val="Arial"/>
        <family val="2"/>
      </rPr>
      <t xml:space="preserve"> Items are part of F&amp;A and are normally not allowed on Federal Grants. </t>
    </r>
    <r>
      <rPr>
        <b/>
        <sz val="10"/>
        <color indexed="10"/>
        <rFont val="Arial"/>
        <family val="2"/>
      </rPr>
      <t>RED</t>
    </r>
    <r>
      <rPr>
        <b/>
        <sz val="10"/>
        <rFont val="Arial"/>
        <family val="2"/>
      </rPr>
      <t xml:space="preserve"> items will require a DIRECT CHARGE EXEMPTION FORM.</t>
    </r>
  </si>
  <si>
    <t>Miscellaneous Expenses (Other)
*** Must Provide Amount &amp; Associated Details Below ***</t>
  </si>
  <si>
    <t>TOTAL OTHER PERSONNEL FRINGE BENEFITS (SECTION B):</t>
  </si>
  <si>
    <t>TOTAL OTHER PERSONNEL SALARIES &amp; WAGES(SECTION B):</t>
  </si>
  <si>
    <t>TOTAL RESTRICTED OPERATING EXPENSES (S7710R):</t>
  </si>
  <si>
    <t>TOTAL OPERATING EXPENSES (S71100):</t>
  </si>
  <si>
    <t>Budget Period End Date:</t>
  </si>
  <si>
    <t>TOTAL INDIRECT COSTS (S75700):</t>
  </si>
  <si>
    <t>TOTAL SALARIES, WAGES, AND FRINGE BENEFITS (S77100):</t>
  </si>
  <si>
    <t>TOTAL DIRECT COSTS (A through D):</t>
  </si>
  <si>
    <t>Total Permanent Equipment (S72120):</t>
  </si>
  <si>
    <t>E. INDIRECT COSTS</t>
  </si>
  <si>
    <t>G. TOTAL DIRECT AND INDIRECT COSTS</t>
  </si>
  <si>
    <t xml:space="preserve">D. PERMANENT EQUIPMENT &amp; BOOKS OR OTHER LIBRARY RESOURCES (list item and dollar) </t>
  </si>
  <si>
    <t>C. EXPENSES - IN ALPHABETICAL ORDER BY BUDGET CATEGORY.</t>
  </si>
  <si>
    <t>TOTAL SENIOR PERSONNEL SALARIES &amp; WAGES (SECTION A):</t>
  </si>
  <si>
    <t>TOTAL SENIOR PERSONNEL FRINGE BENEFITS (SECTION A):</t>
  </si>
  <si>
    <t>Year 1</t>
  </si>
  <si>
    <t>Year 2</t>
  </si>
  <si>
    <t>Year 3</t>
  </si>
  <si>
    <t>Year 4</t>
  </si>
  <si>
    <t>Year 5</t>
  </si>
  <si>
    <t>Type:</t>
  </si>
  <si>
    <t>Indirect Cost:</t>
  </si>
  <si>
    <t>Subcontractor Name</t>
  </si>
  <si>
    <t>Running Total</t>
  </si>
  <si>
    <t>P7729U - Subcontractor Amounts under $25K</t>
  </si>
  <si>
    <t>P77295 - Subcontractor Amounts over $25K</t>
  </si>
  <si>
    <t>S77295 - Subcontractors &gt; $25K</t>
  </si>
  <si>
    <t>S7729U - Subcontractors &lt; $25K</t>
  </si>
  <si>
    <t>Year 1
Budget</t>
  </si>
  <si>
    <t>Year 2
Budget</t>
  </si>
  <si>
    <t>Year 3
Budget</t>
  </si>
  <si>
    <t>Year 4
Budget</t>
  </si>
  <si>
    <t>Year 5
Budget</t>
  </si>
  <si>
    <r>
      <t xml:space="preserve">Subcontractor Budgets By Year
</t>
    </r>
    <r>
      <rPr>
        <i/>
        <sz val="14"/>
        <rFont val="Arial"/>
        <family val="2"/>
      </rPr>
      <t>(Amounts Entered Here Will Flow Into Respective Budget Worksheets)</t>
    </r>
  </si>
  <si>
    <t>FLORIDA INTERNATIONAL UNIVERSITY PROPOSAL BUDGET SHEET - Subcontractor Budgets By Period/Year</t>
  </si>
  <si>
    <t>*** Subcontractor Budgets Must Be Entered in The 'Project Subcontractor Budgets' Worksheet ***</t>
  </si>
  <si>
    <t>Subcontractor Amounts UNDER 25K:</t>
  </si>
  <si>
    <t>Subcontractor Amounts OVER 25K:</t>
  </si>
  <si>
    <t>Subcontractor Totals By Year:</t>
  </si>
  <si>
    <t>S77295 - Subcontractor Amounts Under $25K By Year:</t>
  </si>
  <si>
    <t xml:space="preserve">S7729U - Subcontractor Amounts Over $25K By Year: </t>
  </si>
  <si>
    <t>Appointment Type</t>
  </si>
  <si>
    <t>Title/Role</t>
  </si>
  <si>
    <t>FA Base Type</t>
  </si>
  <si>
    <t>Calculate F&amp;A?</t>
  </si>
  <si>
    <t>TDC - Total Direct Cost</t>
  </si>
  <si>
    <t>FA - Yes</t>
  </si>
  <si>
    <t>MTDC - Modified Total Direct Cost</t>
  </si>
  <si>
    <t>FA - No</t>
  </si>
  <si>
    <t>NOFA - No FA Calculated</t>
  </si>
  <si>
    <t>SWF - Salaries Wages and Fringes</t>
  </si>
  <si>
    <t>Project Budget Overview</t>
  </si>
  <si>
    <t>Principal Investigator/
Project Director:</t>
  </si>
  <si>
    <t>Project Start Date:</t>
  </si>
  <si>
    <t>Project End Date:</t>
  </si>
  <si>
    <t>Indirect Cost Type:</t>
  </si>
  <si>
    <t>Indirect Cost Rate:</t>
  </si>
  <si>
    <t>Budget Periods</t>
  </si>
  <si>
    <t>Start Date</t>
  </si>
  <si>
    <t>End Date</t>
  </si>
  <si>
    <t>Budget Period 1:</t>
  </si>
  <si>
    <t>Budget Period 2:</t>
  </si>
  <si>
    <t>Budget Period 3:</t>
  </si>
  <si>
    <t>Budget Period 4:</t>
  </si>
  <si>
    <t>Budget Period 5:</t>
  </si>
  <si>
    <t>771001-771139 (F)
771140-771149 (A)</t>
  </si>
  <si>
    <t>771150-771159 (S)</t>
  </si>
  <si>
    <t>Project Personnel</t>
  </si>
  <si>
    <t>Name</t>
  </si>
  <si>
    <t>Appointment</t>
  </si>
  <si>
    <t>#</t>
  </si>
  <si>
    <t>3 Month (SM)</t>
  </si>
  <si>
    <t>6 Month (6M)</t>
  </si>
  <si>
    <t>8 Month (8M)</t>
  </si>
  <si>
    <t>9 Month (AY)</t>
  </si>
  <si>
    <t>12 Month (CY)</t>
  </si>
  <si>
    <t>Project Title: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</si>
  <si>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</si>
  <si>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</si>
  <si>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</si>
  <si>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</si>
  <si>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</si>
  <si>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</si>
  <si>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</si>
  <si>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</si>
  <si>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</si>
  <si>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</si>
  <si>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</si>
  <si>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</si>
  <si>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</si>
  <si>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</si>
  <si>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S77100 - Salaries &amp; Wages
(Salary &amp; Fringe)</t>
  </si>
  <si>
    <t>S71100 - Operating Expenses
(Unrestricted Items)</t>
  </si>
  <si>
    <t>S7710R - Restricted Operating Expenses
(Restricted Items)</t>
  </si>
  <si>
    <t>S72120 - Equipment &amp; Other Capital Exp
(Equipment/OCO)</t>
  </si>
  <si>
    <t>EFFORT PERSON MONTHS &amp; FRINGE BENEFITS FOR PERSONNEL ABOVE</t>
  </si>
  <si>
    <t>PERSON MONTHS &amp; FRINGE BENEFITS FOR PERSONNEL ABOVE</t>
  </si>
  <si>
    <t>Level 3
Budgetary Account</t>
  </si>
  <si>
    <t>S77100 - Salaries &amp; Wages</t>
  </si>
  <si>
    <t>S71100 - Operating Expenses</t>
  </si>
  <si>
    <t>S7710R - Restricted Operating Expenses</t>
  </si>
  <si>
    <t>S72120 - Equipment &amp; Other Capital Exp</t>
  </si>
  <si>
    <t>S75700 - Indirect Costs</t>
  </si>
  <si>
    <t>Total Direct Costs By Year</t>
  </si>
  <si>
    <t>Total Direct &amp; Indirect Costs By Year</t>
  </si>
  <si>
    <t>Account Code</t>
  </si>
  <si>
    <t>amount for each item exceeding $5,000</t>
  </si>
  <si>
    <t>Recharge Center Charges</t>
  </si>
  <si>
    <t>773900-773910
773912 -773999</t>
  </si>
  <si>
    <t xml:space="preserve">772101-772102
772104-772126
772131-772132            772141
772151-772157           772301-772303         </t>
  </si>
  <si>
    <t>Software License (requires a direct charge exemption form)</t>
  </si>
  <si>
    <t>22</t>
  </si>
  <si>
    <t>P77381 - Hazardous Chemicals/Waste</t>
  </si>
  <si>
    <t>Office Supplies/Computer Supplies</t>
  </si>
  <si>
    <t>Hazardous Chemicals/Waste</t>
  </si>
  <si>
    <t>Exists</t>
  </si>
  <si>
    <t>New</t>
  </si>
  <si>
    <t>Position</t>
  </si>
  <si>
    <t>Total New &amp; Existing Positions:</t>
  </si>
  <si>
    <t>Total Head Count</t>
  </si>
  <si>
    <t>N/A</t>
  </si>
  <si>
    <t>Totals By Year:</t>
  </si>
  <si>
    <t xml:space="preserve">Other: </t>
  </si>
  <si>
    <t xml:space="preserve">Subsistence </t>
  </si>
  <si>
    <t xml:space="preserve">Travel </t>
  </si>
  <si>
    <t xml:space="preserve">Stipends </t>
  </si>
  <si>
    <t xml:space="preserve">Description </t>
  </si>
  <si>
    <t xml:space="preserve">FLORIDA INTERNATIONAL UNIVERSITY PROPOSAL BUDGET SHEET - Participant Support Costs by Year </t>
  </si>
  <si>
    <t>P77210 - Consultants</t>
  </si>
  <si>
    <t xml:space="preserve">Participant Support Costs Total "MUST BE ENTERED IN THE PARTICIPANT SUPPORT WORKSHEET" </t>
  </si>
  <si>
    <t xml:space="preserve">Specify: </t>
  </si>
  <si>
    <r>
      <rPr>
        <b/>
        <sz val="12"/>
        <rFont val="Arial"/>
        <family val="2"/>
      </rPr>
      <t>Participant Support Costs Breakdown by Year</t>
    </r>
    <r>
      <rPr>
        <b/>
        <sz val="14"/>
        <rFont val="Arial"/>
        <family val="2"/>
      </rPr>
      <t xml:space="preserve">  </t>
    </r>
    <r>
      <rPr>
        <sz val="10"/>
        <rFont val="Arial"/>
        <family val="2"/>
      </rPr>
      <t xml:space="preserve">(Amounts Entered Here will Flow Into Respective Budget Worksheets) </t>
    </r>
  </si>
  <si>
    <t xml:space="preserve">4. </t>
  </si>
  <si>
    <t xml:space="preserve">5. </t>
  </si>
  <si>
    <t xml:space="preserve">Student OPS </t>
  </si>
  <si>
    <t xml:space="preserve">Graduate Student Assistants </t>
  </si>
  <si>
    <t>773810 - Hazardous Chemicals/Waste</t>
  </si>
  <si>
    <t>FRINGE Types</t>
  </si>
  <si>
    <t>Rates 24-25</t>
  </si>
  <si>
    <t>COM Faculty</t>
  </si>
  <si>
    <t>Staff</t>
  </si>
  <si>
    <t>Non Student OPS</t>
  </si>
  <si>
    <t>Graduate Students</t>
  </si>
  <si>
    <t>Admin/Faculty except COM</t>
  </si>
  <si>
    <t>Student OPS</t>
  </si>
  <si>
    <t>Total
Year 1 - 5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</si>
</sst>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"/>
    <numFmt numFmtId="166" formatCode="0.0%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8.5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i/>
      <sz val="14"/>
      <name val="Arial"/>
      <family val="2"/>
    </font>
    <font>
      <b/>
      <sz val="10"/>
      <color rgb="FFFF0000"/>
      <name val="Arial"/>
      <family val="2"/>
    </font>
    <font>
      <i/>
      <sz val="12"/>
      <name val="Arial"/>
      <family val="2"/>
    </font>
    <font>
      <b/>
      <sz val="12"/>
      <color theme="4"/>
      <name val="Arial"/>
      <family val="2"/>
    </font>
    <font>
      <sz val="14"/>
      <color theme="4"/>
      <name val="Arial"/>
      <family val="2"/>
    </font>
    <font>
      <sz val="8.5"/>
      <color rgb="FFFF0000"/>
      <name val="Arial"/>
      <family val="2"/>
    </font>
    <font>
      <sz val="8.5"/>
      <name val="Arial"/>
      <family val="2"/>
    </font>
    <font>
      <b/>
      <sz val="10"/>
      <color rgb="FF0070C0"/>
      <name val="Arial"/>
      <family val="2"/>
    </font>
    <font>
      <b/>
      <sz val="8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F7F6"/>
        <bgColor indexed="64"/>
      </patternFill>
    </fill>
    <fill>
      <patternFill patternType="darkGray">
        <bgColor rgb="FFEFF7F6"/>
      </patternFill>
    </fill>
    <fill>
      <patternFill patternType="solid">
        <fgColor rgb="FFEEF6F5"/>
        <bgColor indexed="64"/>
      </patternFill>
    </fill>
    <fill>
      <patternFill patternType="solid">
        <fgColor theme="5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0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5" xfId="2" applyFont="1" applyFill="1" applyBorder="1" applyAlignment="1">
      <alignment horizontal="right"/>
    </xf>
    <xf numFmtId="44" fontId="3" fillId="0" borderId="5" xfId="2" applyFont="1" applyBorder="1" applyAlignment="1">
      <alignment horizontal="right"/>
    </xf>
    <xf numFmtId="44" fontId="3" fillId="0" borderId="6" xfId="2" applyFont="1" applyFill="1" applyBorder="1" applyAlignment="1">
      <alignment horizontal="left"/>
    </xf>
    <xf numFmtId="44" fontId="3" fillId="0" borderId="7" xfId="2" applyFont="1" applyFill="1" applyBorder="1" applyAlignment="1">
      <alignment horizontal="left"/>
    </xf>
    <xf numFmtId="44" fontId="3" fillId="0" borderId="8" xfId="0" applyNumberFormat="1" applyFont="1" applyBorder="1" applyAlignment="1">
      <alignment horizontal="right"/>
    </xf>
    <xf numFmtId="44" fontId="3" fillId="0" borderId="9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3" xfId="0" applyFont="1" applyBorder="1" applyAlignment="1">
      <alignment wrapText="1"/>
    </xf>
    <xf numFmtId="44" fontId="3" fillId="0" borderId="14" xfId="2" applyFont="1" applyFill="1" applyBorder="1" applyAlignment="1" applyProtection="1">
      <alignment horizontal="right"/>
      <protection locked="0"/>
    </xf>
    <xf numFmtId="44" fontId="3" fillId="0" borderId="15" xfId="2" applyFont="1" applyFill="1" applyBorder="1" applyProtection="1">
      <protection locked="0"/>
    </xf>
    <xf numFmtId="0" fontId="4" fillId="0" borderId="6" xfId="0" applyFont="1" applyBorder="1" applyAlignment="1">
      <alignment horizontal="left"/>
    </xf>
    <xf numFmtId="44" fontId="3" fillId="0" borderId="8" xfId="2" applyFont="1" applyFill="1" applyBorder="1" applyProtection="1">
      <protection locked="0"/>
    </xf>
    <xf numFmtId="44" fontId="3" fillId="0" borderId="14" xfId="2" applyFont="1" applyFill="1" applyBorder="1" applyProtection="1">
      <protection locked="0"/>
    </xf>
    <xf numFmtId="44" fontId="3" fillId="0" borderId="16" xfId="2" applyFont="1" applyFill="1" applyBorder="1" applyProtection="1"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/>
    <xf numFmtId="44" fontId="3" fillId="0" borderId="19" xfId="2" applyFont="1" applyFill="1" applyBorder="1" applyProtection="1">
      <protection locked="0"/>
    </xf>
    <xf numFmtId="0" fontId="4" fillId="0" borderId="20" xfId="0" applyFont="1" applyBorder="1"/>
    <xf numFmtId="0" fontId="4" fillId="0" borderId="20" xfId="0" applyFont="1" applyBorder="1" applyAlignment="1">
      <alignment horizontal="left"/>
    </xf>
    <xf numFmtId="0" fontId="4" fillId="0" borderId="21" xfId="0" applyFont="1" applyBorder="1"/>
    <xf numFmtId="0" fontId="4" fillId="0" borderId="10" xfId="0" applyFont="1" applyBorder="1"/>
    <xf numFmtId="44" fontId="3" fillId="0" borderId="22" xfId="2" applyFont="1" applyFill="1" applyBorder="1" applyProtection="1">
      <protection locked="0"/>
    </xf>
    <xf numFmtId="44" fontId="3" fillId="0" borderId="23" xfId="2" applyFont="1" applyFill="1" applyBorder="1" applyProtection="1">
      <protection locked="0"/>
    </xf>
    <xf numFmtId="0" fontId="4" fillId="0" borderId="24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44" fontId="3" fillId="0" borderId="27" xfId="0" applyNumberFormat="1" applyFont="1" applyBorder="1" applyAlignment="1">
      <alignment horizontal="right"/>
    </xf>
    <xf numFmtId="0" fontId="4" fillId="4" borderId="29" xfId="0" applyFont="1" applyFill="1" applyBorder="1"/>
    <xf numFmtId="0" fontId="3" fillId="4" borderId="31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7" fontId="17" fillId="0" borderId="34" xfId="0" applyNumberFormat="1" applyFont="1" applyBorder="1" applyAlignment="1">
      <alignment horizontal="center" vertical="center" wrapText="1"/>
    </xf>
    <xf numFmtId="0" fontId="3" fillId="0" borderId="35" xfId="0" applyFont="1" applyBorder="1"/>
    <xf numFmtId="0" fontId="4" fillId="0" borderId="36" xfId="0" applyFont="1" applyBorder="1" applyAlignment="1">
      <alignment vertical="center" wrapText="1"/>
    </xf>
    <xf numFmtId="44" fontId="3" fillId="0" borderId="37" xfId="2" applyFont="1" applyFill="1" applyBorder="1" applyAlignment="1" applyProtection="1">
      <alignment horizontal="right"/>
      <protection locked="0"/>
    </xf>
    <xf numFmtId="0" fontId="6" fillId="4" borderId="38" xfId="0" applyFont="1" applyFill="1" applyBorder="1" applyAlignment="1">
      <alignment horizontal="center" vertical="center" wrapText="1"/>
    </xf>
    <xf numFmtId="44" fontId="3" fillId="0" borderId="37" xfId="2" applyFont="1" applyFill="1" applyBorder="1" applyProtection="1">
      <protection locked="0"/>
    </xf>
    <xf numFmtId="3" fontId="3" fillId="0" borderId="14" xfId="0" applyNumberFormat="1" applyFont="1" applyBorder="1"/>
    <xf numFmtId="44" fontId="2" fillId="0" borderId="22" xfId="2" applyFont="1" applyFill="1" applyBorder="1" applyAlignment="1">
      <alignment horizontal="right"/>
    </xf>
    <xf numFmtId="44" fontId="2" fillId="0" borderId="16" xfId="2" applyFont="1" applyFill="1" applyBorder="1" applyAlignment="1">
      <alignment horizontal="right"/>
    </xf>
    <xf numFmtId="44" fontId="2" fillId="0" borderId="14" xfId="2" applyFont="1" applyFill="1" applyBorder="1" applyAlignment="1">
      <alignment horizontal="right"/>
    </xf>
    <xf numFmtId="44" fontId="2" fillId="0" borderId="14" xfId="2" applyFont="1" applyFill="1" applyBorder="1"/>
    <xf numFmtId="44" fontId="2" fillId="0" borderId="16" xfId="2" applyFont="1" applyFill="1" applyBorder="1"/>
    <xf numFmtId="44" fontId="2" fillId="0" borderId="12" xfId="2" applyFont="1" applyFill="1" applyBorder="1" applyAlignment="1">
      <alignment horizontal="center" vertical="center"/>
    </xf>
    <xf numFmtId="44" fontId="8" fillId="0" borderId="39" xfId="2" applyFont="1" applyFill="1" applyBorder="1"/>
    <xf numFmtId="44" fontId="2" fillId="0" borderId="9" xfId="2" applyFont="1" applyFill="1" applyBorder="1"/>
    <xf numFmtId="44" fontId="2" fillId="0" borderId="39" xfId="2" applyFont="1" applyFill="1" applyBorder="1"/>
    <xf numFmtId="44" fontId="3" fillId="5" borderId="15" xfId="2" applyFont="1" applyFill="1" applyBorder="1"/>
    <xf numFmtId="44" fontId="3" fillId="5" borderId="22" xfId="2" applyFont="1" applyFill="1" applyBorder="1"/>
    <xf numFmtId="3" fontId="3" fillId="5" borderId="23" xfId="0" applyNumberFormat="1" applyFont="1" applyFill="1" applyBorder="1"/>
    <xf numFmtId="3" fontId="3" fillId="5" borderId="15" xfId="0" applyNumberFormat="1" applyFont="1" applyFill="1" applyBorder="1"/>
    <xf numFmtId="3" fontId="3" fillId="5" borderId="8" xfId="0" applyNumberFormat="1" applyFont="1" applyFill="1" applyBorder="1"/>
    <xf numFmtId="0" fontId="0" fillId="4" borderId="40" xfId="0" applyFill="1" applyBorder="1"/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7" fontId="17" fillId="0" borderId="34" xfId="0" applyNumberFormat="1" applyFont="1" applyBorder="1" applyAlignment="1">
      <alignment horizontal="center"/>
    </xf>
    <xf numFmtId="0" fontId="4" fillId="0" borderId="40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12" fillId="0" borderId="0" xfId="0" applyFont="1"/>
    <xf numFmtId="0" fontId="12" fillId="4" borderId="0" xfId="0" applyFont="1" applyFill="1"/>
    <xf numFmtId="44" fontId="3" fillId="5" borderId="14" xfId="2" applyFont="1" applyFill="1" applyBorder="1"/>
    <xf numFmtId="44" fontId="3" fillId="5" borderId="43" xfId="2" applyFont="1" applyFill="1" applyBorder="1"/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44" fontId="6" fillId="0" borderId="15" xfId="2" applyFont="1" applyFill="1" applyBorder="1" applyProtection="1">
      <protection locked="0"/>
    </xf>
    <xf numFmtId="7" fontId="17" fillId="0" borderId="34" xfId="0" applyNumberFormat="1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/>
    </xf>
    <xf numFmtId="0" fontId="4" fillId="0" borderId="4" xfId="0" applyFont="1" applyBorder="1"/>
    <xf numFmtId="0" fontId="4" fillId="0" borderId="44" xfId="0" applyFont="1" applyBorder="1"/>
    <xf numFmtId="0" fontId="4" fillId="0" borderId="7" xfId="0" applyFont="1" applyBorder="1"/>
    <xf numFmtId="0" fontId="4" fillId="4" borderId="17" xfId="0" applyFont="1" applyFill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12" xfId="0" applyFont="1" applyBorder="1" applyAlignment="1">
      <alignment vertical="center" wrapText="1"/>
    </xf>
    <xf numFmtId="43" fontId="14" fillId="0" borderId="29" xfId="1" applyFont="1" applyFill="1" applyBorder="1" applyAlignment="1"/>
    <xf numFmtId="43" fontId="14" fillId="0" borderId="33" xfId="1" applyFont="1" applyFill="1" applyBorder="1" applyAlignment="1">
      <alignment wrapText="1"/>
    </xf>
    <xf numFmtId="43" fontId="14" fillId="0" borderId="29" xfId="1" applyFont="1" applyFill="1" applyBorder="1" applyAlignment="1">
      <alignment horizontal="center"/>
    </xf>
    <xf numFmtId="43" fontId="14" fillId="0" borderId="33" xfId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wrapText="1"/>
    </xf>
    <xf numFmtId="44" fontId="15" fillId="0" borderId="19" xfId="2" applyFont="1" applyFill="1" applyBorder="1" applyAlignment="1">
      <alignment horizontal="center" vertical="center"/>
    </xf>
    <xf numFmtId="44" fontId="15" fillId="0" borderId="19" xfId="2" applyFont="1" applyFill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wrapText="1"/>
    </xf>
    <xf numFmtId="0" fontId="4" fillId="0" borderId="46" xfId="0" applyFont="1" applyBorder="1" applyAlignment="1">
      <alignment vertical="center" wrapText="1"/>
    </xf>
    <xf numFmtId="0" fontId="4" fillId="0" borderId="46" xfId="0" applyFont="1" applyBorder="1" applyAlignment="1">
      <alignment vertical="center"/>
    </xf>
    <xf numFmtId="7" fontId="17" fillId="0" borderId="46" xfId="0" applyNumberFormat="1" applyFont="1" applyBorder="1" applyAlignment="1">
      <alignment vertical="top" wrapText="1"/>
    </xf>
    <xf numFmtId="3" fontId="3" fillId="0" borderId="43" xfId="0" applyNumberFormat="1" applyFont="1" applyBorder="1"/>
    <xf numFmtId="44" fontId="3" fillId="0" borderId="12" xfId="2" applyFont="1" applyFill="1" applyBorder="1"/>
    <xf numFmtId="9" fontId="2" fillId="0" borderId="0" xfId="3" applyFont="1" applyFill="1" applyBorder="1" applyAlignment="1">
      <alignment horizontal="center"/>
    </xf>
    <xf numFmtId="9" fontId="2" fillId="0" borderId="0" xfId="3" applyFont="1" applyBorder="1" applyAlignment="1">
      <alignment horizontal="center"/>
    </xf>
    <xf numFmtId="0" fontId="0" fillId="0" borderId="35" xfId="0" applyBorder="1"/>
    <xf numFmtId="7" fontId="17" fillId="0" borderId="46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44" fontId="3" fillId="0" borderId="16" xfId="2" applyFont="1" applyFill="1" applyBorder="1" applyProtection="1"/>
    <xf numFmtId="0" fontId="13" fillId="0" borderId="12" xfId="0" applyFont="1" applyBorder="1" applyAlignment="1" applyProtection="1">
      <alignment vertical="center" wrapText="1"/>
      <protection locked="0"/>
    </xf>
    <xf numFmtId="44" fontId="15" fillId="4" borderId="12" xfId="2" applyFont="1" applyFill="1" applyBorder="1" applyAlignment="1">
      <alignment horizontal="center" vertical="center"/>
    </xf>
    <xf numFmtId="44" fontId="15" fillId="4" borderId="30" xfId="2" applyFont="1" applyFill="1" applyBorder="1" applyAlignment="1">
      <alignment horizontal="center" vertical="center"/>
    </xf>
    <xf numFmtId="43" fontId="14" fillId="0" borderId="12" xfId="1" applyFont="1" applyFill="1" applyBorder="1" applyAlignment="1" applyProtection="1">
      <alignment wrapText="1"/>
      <protection locked="0"/>
    </xf>
    <xf numFmtId="43" fontId="14" fillId="0" borderId="12" xfId="1" applyFont="1" applyFill="1" applyBorder="1" applyAlignment="1" applyProtection="1">
      <alignment horizontal="center"/>
    </xf>
    <xf numFmtId="43" fontId="14" fillId="0" borderId="12" xfId="1" applyFont="1" applyFill="1" applyBorder="1" applyAlignment="1" applyProtection="1"/>
    <xf numFmtId="43" fontId="14" fillId="0" borderId="12" xfId="1" applyFont="1" applyFill="1" applyBorder="1" applyAlignment="1" applyProtection="1">
      <protection locked="0"/>
    </xf>
    <xf numFmtId="43" fontId="14" fillId="0" borderId="12" xfId="1" applyFont="1" applyFill="1" applyBorder="1" applyAlignment="1" applyProtection="1">
      <alignment horizontal="center"/>
      <protection locked="0"/>
    </xf>
    <xf numFmtId="43" fontId="14" fillId="0" borderId="12" xfId="1" applyFont="1" applyFill="1" applyBorder="1" applyAlignment="1">
      <alignment horizontal="center"/>
    </xf>
    <xf numFmtId="43" fontId="14" fillId="0" borderId="12" xfId="1" applyFont="1" applyFill="1" applyBorder="1" applyAlignment="1"/>
    <xf numFmtId="0" fontId="11" fillId="4" borderId="46" xfId="0" applyFont="1" applyFill="1" applyBorder="1" applyAlignment="1">
      <alignment horizontal="center" wrapText="1"/>
    </xf>
    <xf numFmtId="0" fontId="11" fillId="4" borderId="35" xfId="0" applyFont="1" applyFill="1" applyBorder="1" applyAlignment="1">
      <alignment horizontal="center" wrapText="1"/>
    </xf>
    <xf numFmtId="0" fontId="14" fillId="0" borderId="13" xfId="0" applyFont="1" applyBorder="1" applyAlignment="1">
      <alignment horizontal="right" vertical="center" wrapText="1"/>
    </xf>
    <xf numFmtId="0" fontId="13" fillId="0" borderId="39" xfId="0" applyFont="1" applyBorder="1" applyAlignment="1" applyProtection="1">
      <alignment vertical="center" wrapText="1"/>
      <protection locked="0"/>
    </xf>
    <xf numFmtId="0" fontId="14" fillId="0" borderId="30" xfId="0" applyFont="1" applyBorder="1" applyAlignment="1" applyProtection="1">
      <alignment horizontal="right" vertical="center" wrapText="1"/>
      <protection locked="0"/>
    </xf>
    <xf numFmtId="0" fontId="13" fillId="0" borderId="30" xfId="0" applyFont="1" applyBorder="1" applyAlignment="1" applyProtection="1">
      <alignment vertical="center" wrapText="1"/>
      <protection locked="0"/>
    </xf>
    <xf numFmtId="0" fontId="14" fillId="0" borderId="30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0" fillId="0" borderId="31" xfId="0" applyBorder="1"/>
    <xf numFmtId="0" fontId="11" fillId="0" borderId="17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9" fillId="0" borderId="1" xfId="0" applyNumberFormat="1" applyFont="1" applyBorder="1" applyAlignment="1" applyProtection="1">
      <alignment horizontal="center"/>
      <protection locked="0"/>
    </xf>
    <xf numFmtId="164" fontId="19" fillId="0" borderId="15" xfId="0" applyNumberFormat="1" applyFont="1" applyBorder="1" applyAlignment="1" applyProtection="1">
      <alignment horizontal="center"/>
      <protection locked="0"/>
    </xf>
    <xf numFmtId="1" fontId="20" fillId="0" borderId="19" xfId="0" quotePrefix="1" applyNumberFormat="1" applyFont="1" applyBorder="1" applyAlignment="1" applyProtection="1">
      <alignment horizontal="center"/>
      <protection locked="0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5" xfId="0" applyFont="1" applyBorder="1"/>
    <xf numFmtId="0" fontId="13" fillId="0" borderId="35" xfId="0" applyFont="1" applyBorder="1"/>
    <xf numFmtId="165" fontId="14" fillId="0" borderId="20" xfId="0" applyNumberFormat="1" applyFont="1" applyBorder="1" applyAlignment="1">
      <alignment horizontal="center"/>
    </xf>
    <xf numFmtId="165" fontId="14" fillId="0" borderId="21" xfId="0" applyNumberFormat="1" applyFont="1" applyBorder="1" applyAlignment="1">
      <alignment horizontal="center"/>
    </xf>
    <xf numFmtId="165" fontId="14" fillId="0" borderId="70" xfId="0" applyNumberFormat="1" applyFont="1" applyBorder="1" applyAlignment="1">
      <alignment horizontal="center"/>
    </xf>
    <xf numFmtId="0" fontId="14" fillId="0" borderId="1" xfId="0" applyFont="1" applyBorder="1" applyAlignment="1" applyProtection="1">
      <alignment horizontal="center"/>
      <protection locked="0"/>
    </xf>
    <xf numFmtId="49" fontId="14" fillId="0" borderId="1" xfId="1" applyNumberFormat="1" applyFont="1" applyBorder="1" applyAlignment="1" applyProtection="1">
      <alignment horizontal="center"/>
      <protection locked="0"/>
    </xf>
    <xf numFmtId="43" fontId="14" fillId="0" borderId="15" xfId="1" applyFont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49" fontId="14" fillId="0" borderId="6" xfId="1" applyNumberFormat="1" applyFont="1" applyBorder="1" applyAlignment="1" applyProtection="1">
      <alignment horizontal="center"/>
      <protection locked="0"/>
    </xf>
    <xf numFmtId="43" fontId="14" fillId="0" borderId="8" xfId="1" applyFont="1" applyBorder="1" applyProtection="1">
      <protection locked="0"/>
    </xf>
    <xf numFmtId="0" fontId="14" fillId="0" borderId="24" xfId="0" applyFont="1" applyBorder="1" applyAlignment="1" applyProtection="1">
      <alignment horizontal="center"/>
      <protection locked="0"/>
    </xf>
    <xf numFmtId="49" fontId="14" fillId="0" borderId="24" xfId="1" applyNumberFormat="1" applyFont="1" applyBorder="1" applyAlignment="1" applyProtection="1">
      <alignment horizontal="center"/>
      <protection locked="0"/>
    </xf>
    <xf numFmtId="43" fontId="14" fillId="0" borderId="23" xfId="1" applyFont="1" applyBorder="1" applyProtection="1">
      <protection locked="0"/>
    </xf>
    <xf numFmtId="43" fontId="3" fillId="0" borderId="14" xfId="1" applyFont="1" applyFill="1" applyBorder="1"/>
    <xf numFmtId="0" fontId="13" fillId="0" borderId="17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5" fontId="14" fillId="0" borderId="10" xfId="0" applyNumberFormat="1" applyFont="1" applyBorder="1" applyAlignment="1">
      <alignment horizontal="center"/>
    </xf>
    <xf numFmtId="0" fontId="14" fillId="0" borderId="3" xfId="0" applyFont="1" applyBorder="1" applyAlignment="1" applyProtection="1">
      <alignment horizontal="center"/>
      <protection locked="0"/>
    </xf>
    <xf numFmtId="49" fontId="14" fillId="0" borderId="3" xfId="1" applyNumberFormat="1" applyFont="1" applyBorder="1" applyAlignment="1" applyProtection="1">
      <alignment horizontal="center"/>
      <protection locked="0"/>
    </xf>
    <xf numFmtId="43" fontId="14" fillId="0" borderId="5" xfId="1" applyFont="1" applyBorder="1" applyProtection="1">
      <protection locked="0"/>
    </xf>
    <xf numFmtId="49" fontId="13" fillId="0" borderId="29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44" fontId="0" fillId="0" borderId="4" xfId="2" applyFont="1" applyFill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9" fontId="0" fillId="0" borderId="55" xfId="0" applyNumberFormat="1" applyBorder="1" applyAlignment="1" applyProtection="1">
      <alignment horizontal="center"/>
      <protection locked="0"/>
    </xf>
    <xf numFmtId="9" fontId="0" fillId="0" borderId="63" xfId="0" applyNumberFormat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>
      <alignment horizontal="center" vertical="center"/>
    </xf>
    <xf numFmtId="2" fontId="3" fillId="4" borderId="29" xfId="0" applyNumberFormat="1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right" vertical="center" wrapText="1" indent="4"/>
    </xf>
    <xf numFmtId="44" fontId="15" fillId="3" borderId="12" xfId="2" applyFont="1" applyFill="1" applyBorder="1" applyAlignment="1">
      <alignment horizontal="center" vertical="center"/>
    </xf>
    <xf numFmtId="43" fontId="14" fillId="0" borderId="33" xfId="1" applyFont="1" applyFill="1" applyBorder="1" applyAlignment="1">
      <alignment horizontal="center" vertical="center"/>
    </xf>
    <xf numFmtId="43" fontId="14" fillId="0" borderId="29" xfId="1" applyFont="1" applyFill="1" applyBorder="1" applyAlignment="1">
      <alignment horizontal="center" vertical="center"/>
    </xf>
    <xf numFmtId="43" fontId="14" fillId="0" borderId="29" xfId="1" applyFont="1" applyFill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>
      <alignment horizontal="right" vertical="center" wrapText="1"/>
    </xf>
    <xf numFmtId="43" fontId="13" fillId="3" borderId="12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43" fontId="14" fillId="0" borderId="33" xfId="1" applyFont="1" applyFill="1" applyBorder="1" applyAlignment="1" applyProtection="1">
      <alignment wrapText="1"/>
    </xf>
    <xf numFmtId="43" fontId="14" fillId="0" borderId="29" xfId="1" applyFont="1" applyFill="1" applyBorder="1" applyAlignment="1" applyProtection="1">
      <alignment horizontal="center"/>
    </xf>
    <xf numFmtId="43" fontId="14" fillId="0" borderId="29" xfId="1" applyFont="1" applyFill="1" applyBorder="1" applyAlignment="1" applyProtection="1"/>
    <xf numFmtId="44" fontId="15" fillId="0" borderId="19" xfId="2" applyFont="1" applyFill="1" applyBorder="1" applyAlignment="1" applyProtection="1">
      <alignment horizontal="center" vertical="center"/>
    </xf>
    <xf numFmtId="43" fontId="14" fillId="0" borderId="33" xfId="1" applyFont="1" applyFill="1" applyBorder="1" applyAlignment="1" applyProtection="1">
      <alignment horizontal="center"/>
    </xf>
    <xf numFmtId="43" fontId="13" fillId="3" borderId="12" xfId="1" applyFont="1" applyFill="1" applyBorder="1" applyAlignment="1" applyProtection="1">
      <alignment horizontal="center" vertical="center"/>
    </xf>
    <xf numFmtId="43" fontId="13" fillId="3" borderId="12" xfId="1" applyFont="1" applyFill="1" applyBorder="1" applyAlignment="1" applyProtection="1">
      <alignment vertical="center"/>
    </xf>
    <xf numFmtId="44" fontId="15" fillId="3" borderId="12" xfId="2" applyFont="1" applyFill="1" applyBorder="1" applyAlignment="1" applyProtection="1">
      <alignment horizontal="center" vertical="center"/>
    </xf>
    <xf numFmtId="0" fontId="15" fillId="3" borderId="12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wrapText="1"/>
    </xf>
    <xf numFmtId="0" fontId="4" fillId="0" borderId="10" xfId="0" applyFont="1" applyBorder="1" applyAlignment="1">
      <alignment vertical="center" wrapText="1"/>
    </xf>
    <xf numFmtId="0" fontId="4" fillId="4" borderId="2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4" borderId="28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left" wrapText="1"/>
    </xf>
    <xf numFmtId="0" fontId="10" fillId="0" borderId="13" xfId="0" applyFont="1" applyBorder="1"/>
    <xf numFmtId="0" fontId="4" fillId="0" borderId="0" xfId="0" applyFont="1" applyAlignment="1">
      <alignment vertical="center"/>
    </xf>
    <xf numFmtId="0" fontId="2" fillId="0" borderId="52" xfId="0" applyFont="1" applyBorder="1" applyAlignment="1">
      <alignment horizontal="center"/>
    </xf>
    <xf numFmtId="0" fontId="4" fillId="0" borderId="70" xfId="0" applyFont="1" applyBorder="1" applyAlignment="1">
      <alignment vertical="center" wrapText="1"/>
    </xf>
    <xf numFmtId="0" fontId="2" fillId="0" borderId="52" xfId="0" applyFont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31" xfId="0" applyFont="1" applyBorder="1"/>
    <xf numFmtId="2" fontId="3" fillId="4" borderId="63" xfId="0" applyNumberFormat="1" applyFont="1" applyFill="1" applyBorder="1" applyAlignment="1">
      <alignment horizontal="center" vertical="center"/>
    </xf>
    <xf numFmtId="0" fontId="4" fillId="4" borderId="65" xfId="0" applyFont="1" applyFill="1" applyBorder="1"/>
    <xf numFmtId="0" fontId="23" fillId="0" borderId="1" xfId="0" applyFont="1" applyBorder="1" applyAlignment="1">
      <alignment vertical="center"/>
    </xf>
    <xf numFmtId="0" fontId="23" fillId="0" borderId="69" xfId="0" applyFont="1" applyBorder="1" applyAlignment="1">
      <alignment vertical="center"/>
    </xf>
    <xf numFmtId="49" fontId="4" fillId="0" borderId="61" xfId="0" applyNumberFormat="1" applyFont="1" applyBorder="1" applyAlignment="1">
      <alignment horizontal="center"/>
    </xf>
    <xf numFmtId="44" fontId="0" fillId="0" borderId="41" xfId="2" applyFont="1" applyFill="1" applyBorder="1" applyAlignment="1" applyProtection="1">
      <alignment horizontal="left"/>
      <protection locked="0"/>
    </xf>
    <xf numFmtId="9" fontId="0" fillId="0" borderId="54" xfId="0" applyNumberFormat="1" applyBorder="1" applyAlignment="1" applyProtection="1">
      <alignment horizontal="center"/>
      <protection locked="0"/>
    </xf>
    <xf numFmtId="9" fontId="0" fillId="0" borderId="64" xfId="0" applyNumberFormat="1" applyBorder="1" applyAlignment="1" applyProtection="1">
      <alignment horizontal="center"/>
      <protection locked="0"/>
    </xf>
    <xf numFmtId="44" fontId="3" fillId="0" borderId="23" xfId="2" applyFont="1" applyFill="1" applyBorder="1" applyAlignment="1">
      <alignment horizontal="right"/>
    </xf>
    <xf numFmtId="0" fontId="6" fillId="7" borderId="1" xfId="0" applyFont="1" applyFill="1" applyBorder="1"/>
    <xf numFmtId="0" fontId="0" fillId="7" borderId="1" xfId="0" applyFill="1" applyBorder="1"/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 vertical="top"/>
      <protection locked="0"/>
    </xf>
    <xf numFmtId="0" fontId="4" fillId="7" borderId="6" xfId="0" applyFont="1" applyFill="1" applyBorder="1" applyAlignment="1" applyProtection="1">
      <alignment horizontal="center"/>
      <protection locked="0"/>
    </xf>
    <xf numFmtId="1" fontId="2" fillId="7" borderId="36" xfId="0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0" fontId="2" fillId="7" borderId="29" xfId="0" applyFont="1" applyFill="1" applyBorder="1" applyAlignment="1">
      <alignment horizontal="center"/>
    </xf>
    <xf numFmtId="0" fontId="0" fillId="7" borderId="24" xfId="0" applyFill="1" applyBorder="1" applyProtection="1">
      <protection locked="0"/>
    </xf>
    <xf numFmtId="0" fontId="0" fillId="7" borderId="24" xfId="0" applyFill="1" applyBorder="1"/>
    <xf numFmtId="0" fontId="1" fillId="0" borderId="0" xfId="4"/>
    <xf numFmtId="0" fontId="1" fillId="0" borderId="53" xfId="4" applyBorder="1"/>
    <xf numFmtId="44" fontId="14" fillId="0" borderId="12" xfId="4" applyNumberFormat="1" applyFont="1" applyBorder="1"/>
    <xf numFmtId="44" fontId="14" fillId="0" borderId="51" xfId="4" applyNumberFormat="1" applyFont="1" applyBorder="1"/>
    <xf numFmtId="44" fontId="14" fillId="0" borderId="34" xfId="4" applyNumberFormat="1" applyFont="1" applyBorder="1"/>
    <xf numFmtId="0" fontId="14" fillId="0" borderId="19" xfId="4" applyFont="1" applyBorder="1"/>
    <xf numFmtId="0" fontId="1" fillId="0" borderId="31" xfId="4" applyBorder="1"/>
    <xf numFmtId="44" fontId="14" fillId="0" borderId="46" xfId="4" applyNumberFormat="1" applyFont="1" applyBorder="1"/>
    <xf numFmtId="0" fontId="14" fillId="0" borderId="19" xfId="4" applyFont="1" applyBorder="1" applyAlignment="1">
      <alignment horizontal="left"/>
    </xf>
    <xf numFmtId="44" fontId="14" fillId="0" borderId="13" xfId="4" applyNumberFormat="1" applyFont="1" applyBorder="1"/>
    <xf numFmtId="44" fontId="14" fillId="0" borderId="52" xfId="4" applyNumberFormat="1" applyFont="1" applyBorder="1"/>
    <xf numFmtId="44" fontId="14" fillId="0" borderId="0" xfId="4" applyNumberFormat="1" applyFont="1"/>
    <xf numFmtId="44" fontId="14" fillId="0" borderId="13" xfId="4" applyNumberFormat="1" applyFont="1" applyBorder="1" applyAlignment="1">
      <alignment horizontal="left"/>
    </xf>
    <xf numFmtId="44" fontId="14" fillId="0" borderId="72" xfId="4" applyNumberFormat="1" applyFont="1" applyBorder="1"/>
    <xf numFmtId="0" fontId="4" fillId="0" borderId="41" xfId="0" applyFont="1" applyBorder="1" applyAlignment="1">
      <alignment horizontal="center" vertical="center" wrapText="1"/>
    </xf>
    <xf numFmtId="0" fontId="13" fillId="4" borderId="76" xfId="4" applyFont="1" applyFill="1" applyBorder="1" applyAlignment="1">
      <alignment horizontal="center" wrapText="1"/>
    </xf>
    <xf numFmtId="0" fontId="13" fillId="4" borderId="12" xfId="4" applyFont="1" applyFill="1" applyBorder="1" applyAlignment="1">
      <alignment horizontal="center" wrapText="1"/>
    </xf>
    <xf numFmtId="0" fontId="13" fillId="4" borderId="73" xfId="4" applyFont="1" applyFill="1" applyBorder="1" applyAlignment="1">
      <alignment horizontal="center" wrapText="1"/>
    </xf>
    <xf numFmtId="0" fontId="13" fillId="4" borderId="50" xfId="4" applyFont="1" applyFill="1" applyBorder="1" applyAlignment="1">
      <alignment horizontal="center" wrapText="1"/>
    </xf>
    <xf numFmtId="0" fontId="13" fillId="4" borderId="27" xfId="4" applyFont="1" applyFill="1" applyBorder="1" applyAlignment="1">
      <alignment vertical="center" wrapText="1"/>
    </xf>
    <xf numFmtId="44" fontId="13" fillId="4" borderId="17" xfId="2" applyFont="1" applyFill="1" applyBorder="1" applyAlignment="1">
      <alignment horizontal="center" vertical="center"/>
    </xf>
    <xf numFmtId="2" fontId="3" fillId="4" borderId="73" xfId="0" applyNumberFormat="1" applyFont="1" applyFill="1" applyBorder="1" applyAlignment="1">
      <alignment horizontal="center" vertical="center"/>
    </xf>
    <xf numFmtId="2" fontId="3" fillId="4" borderId="77" xfId="0" applyNumberFormat="1" applyFont="1" applyFill="1" applyBorder="1" applyAlignment="1">
      <alignment horizontal="center" vertical="center"/>
    </xf>
    <xf numFmtId="44" fontId="3" fillId="0" borderId="71" xfId="0" applyNumberFormat="1" applyFont="1" applyBorder="1" applyAlignment="1">
      <alignment horizontal="right"/>
    </xf>
    <xf numFmtId="44" fontId="2" fillId="0" borderId="37" xfId="2" applyFont="1" applyFill="1" applyBorder="1" applyAlignment="1">
      <alignment horizontal="right"/>
    </xf>
    <xf numFmtId="0" fontId="4" fillId="7" borderId="2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2" fontId="3" fillId="4" borderId="33" xfId="0" applyNumberFormat="1" applyFont="1" applyFill="1" applyBorder="1" applyAlignment="1">
      <alignment horizontal="center" vertical="center"/>
    </xf>
    <xf numFmtId="2" fontId="3" fillId="4" borderId="50" xfId="0" applyNumberFormat="1" applyFont="1" applyFill="1" applyBorder="1" applyAlignment="1">
      <alignment horizontal="center" vertical="center"/>
    </xf>
    <xf numFmtId="44" fontId="3" fillId="0" borderId="29" xfId="2" applyFont="1" applyFill="1" applyBorder="1" applyAlignment="1">
      <alignment horizontal="left"/>
    </xf>
    <xf numFmtId="44" fontId="3" fillId="0" borderId="30" xfId="0" applyNumberFormat="1" applyFont="1" applyBorder="1" applyAlignment="1">
      <alignment horizontal="right"/>
    </xf>
    <xf numFmtId="10" fontId="12" fillId="0" borderId="0" xfId="0" applyNumberFormat="1" applyFont="1"/>
    <xf numFmtId="0" fontId="13" fillId="0" borderId="31" xfId="0" applyFont="1" applyBorder="1" applyAlignment="1">
      <alignment horizontal="right" indent="1"/>
    </xf>
    <xf numFmtId="0" fontId="13" fillId="0" borderId="0" xfId="0" applyFont="1" applyAlignment="1">
      <alignment horizontal="right" indent="1"/>
    </xf>
    <xf numFmtId="0" fontId="13" fillId="0" borderId="54" xfId="0" applyFont="1" applyBorder="1" applyAlignment="1">
      <alignment horizontal="right" indent="1"/>
    </xf>
    <xf numFmtId="0" fontId="13" fillId="0" borderId="20" xfId="0" applyFont="1" applyBorder="1" applyAlignment="1">
      <alignment horizontal="right" indent="1"/>
    </xf>
    <xf numFmtId="0" fontId="13" fillId="0" borderId="1" xfId="0" applyFont="1" applyBorder="1" applyAlignment="1">
      <alignment horizontal="right" indent="1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15" xfId="0" applyFont="1" applyBorder="1" applyAlignment="1" applyProtection="1">
      <alignment horizontal="center"/>
      <protection locked="0"/>
    </xf>
    <xf numFmtId="164" fontId="19" fillId="0" borderId="1" xfId="0" applyNumberFormat="1" applyFont="1" applyBorder="1" applyAlignment="1" applyProtection="1">
      <alignment horizontal="center"/>
      <protection locked="0"/>
    </xf>
    <xf numFmtId="164" fontId="19" fillId="0" borderId="15" xfId="0" applyNumberFormat="1" applyFont="1" applyBorder="1" applyAlignment="1" applyProtection="1">
      <alignment horizontal="center"/>
      <protection locked="0"/>
    </xf>
    <xf numFmtId="0" fontId="13" fillId="0" borderId="52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8" fillId="4" borderId="70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right" wrapText="1" indent="1"/>
    </xf>
    <xf numFmtId="0" fontId="13" fillId="0" borderId="1" xfId="0" applyFont="1" applyBorder="1" applyAlignment="1">
      <alignment horizontal="right" wrapText="1" indent="1"/>
    </xf>
    <xf numFmtId="0" fontId="14" fillId="0" borderId="1" xfId="0" applyFont="1" applyBorder="1" applyAlignment="1" applyProtection="1">
      <alignment horizontal="left"/>
      <protection locked="0"/>
    </xf>
    <xf numFmtId="166" fontId="19" fillId="0" borderId="1" xfId="3" applyNumberFormat="1" applyFont="1" applyBorder="1" applyAlignment="1" applyProtection="1">
      <alignment horizontal="center"/>
      <protection locked="0"/>
    </xf>
    <xf numFmtId="166" fontId="19" fillId="0" borderId="15" xfId="3" applyNumberFormat="1" applyFont="1" applyBorder="1" applyAlignment="1" applyProtection="1">
      <alignment horizontal="center"/>
      <protection locked="0"/>
    </xf>
    <xf numFmtId="0" fontId="18" fillId="4" borderId="21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8" fillId="4" borderId="2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4" borderId="69" xfId="0" applyFont="1" applyFill="1" applyBorder="1" applyAlignment="1">
      <alignment horizontal="center" vertical="center"/>
    </xf>
    <xf numFmtId="0" fontId="18" fillId="4" borderId="71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horizontal="left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0" borderId="6" xfId="0" applyFont="1" applyBorder="1" applyAlignment="1" applyProtection="1">
      <alignment horizontal="left"/>
      <protection locked="0"/>
    </xf>
    <xf numFmtId="0" fontId="13" fillId="0" borderId="5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5" fillId="4" borderId="51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31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54" xfId="0" applyFont="1" applyBorder="1" applyAlignment="1">
      <alignment horizontal="right"/>
    </xf>
    <xf numFmtId="0" fontId="11" fillId="0" borderId="38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0" fontId="11" fillId="0" borderId="42" xfId="0" applyFont="1" applyBorder="1" applyAlignment="1">
      <alignment horizontal="right"/>
    </xf>
    <xf numFmtId="0" fontId="11" fillId="4" borderId="52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horizontal="left" indent="1"/>
    </xf>
    <xf numFmtId="0" fontId="20" fillId="0" borderId="18" xfId="0" applyFont="1" applyBorder="1" applyAlignment="1">
      <alignment horizontal="left" indent="1"/>
    </xf>
    <xf numFmtId="0" fontId="11" fillId="4" borderId="51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3" fillId="4" borderId="66" xfId="4" applyFont="1" applyFill="1" applyBorder="1" applyAlignment="1">
      <alignment horizontal="center" vertical="center" wrapText="1"/>
    </xf>
    <xf numFmtId="0" fontId="13" fillId="4" borderId="45" xfId="4" applyFont="1" applyFill="1" applyBorder="1" applyAlignment="1">
      <alignment horizontal="center" vertical="center" wrapText="1"/>
    </xf>
    <xf numFmtId="0" fontId="11" fillId="0" borderId="31" xfId="4" applyFont="1" applyBorder="1" applyAlignment="1">
      <alignment horizontal="center"/>
    </xf>
    <xf numFmtId="0" fontId="11" fillId="0" borderId="0" xfId="4" applyFont="1" applyAlignment="1">
      <alignment horizontal="center"/>
    </xf>
    <xf numFmtId="0" fontId="11" fillId="0" borderId="31" xfId="4" applyFont="1" applyBorder="1" applyAlignment="1">
      <alignment horizontal="right"/>
    </xf>
    <xf numFmtId="0" fontId="11" fillId="0" borderId="0" xfId="4" applyFont="1" applyAlignment="1">
      <alignment horizontal="right"/>
    </xf>
    <xf numFmtId="0" fontId="11" fillId="0" borderId="54" xfId="4" applyFont="1" applyBorder="1" applyAlignment="1">
      <alignment horizontal="right"/>
    </xf>
    <xf numFmtId="0" fontId="20" fillId="0" borderId="50" xfId="4" applyFont="1" applyBorder="1" applyAlignment="1">
      <alignment horizontal="left" indent="1"/>
    </xf>
    <xf numFmtId="0" fontId="20" fillId="0" borderId="18" xfId="4" applyFont="1" applyBorder="1" applyAlignment="1">
      <alignment horizontal="left" indent="1"/>
    </xf>
    <xf numFmtId="0" fontId="11" fillId="0" borderId="38" xfId="4" applyFont="1" applyBorder="1" applyAlignment="1">
      <alignment horizontal="right"/>
    </xf>
    <xf numFmtId="0" fontId="11" fillId="0" borderId="36" xfId="4" applyFont="1" applyBorder="1" applyAlignment="1">
      <alignment horizontal="right"/>
    </xf>
    <xf numFmtId="0" fontId="11" fillId="0" borderId="42" xfId="4" applyFont="1" applyBorder="1" applyAlignment="1">
      <alignment horizontal="right"/>
    </xf>
    <xf numFmtId="0" fontId="11" fillId="4" borderId="51" xfId="4" applyFont="1" applyFill="1" applyBorder="1" applyAlignment="1">
      <alignment horizontal="center" vertical="center" wrapText="1"/>
    </xf>
    <xf numFmtId="0" fontId="11" fillId="4" borderId="18" xfId="4" applyFont="1" applyFill="1" applyBorder="1" applyAlignment="1">
      <alignment horizontal="center" vertical="center" wrapText="1"/>
    </xf>
    <xf numFmtId="0" fontId="11" fillId="4" borderId="30" xfId="4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5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7" fontId="17" fillId="0" borderId="46" xfId="2" applyNumberFormat="1" applyFont="1" applyBorder="1" applyAlignment="1">
      <alignment horizontal="center" vertical="top"/>
    </xf>
    <xf numFmtId="7" fontId="17" fillId="0" borderId="34" xfId="2" applyNumberFormat="1" applyFont="1" applyBorder="1" applyAlignment="1">
      <alignment horizontal="center" vertical="top"/>
    </xf>
    <xf numFmtId="0" fontId="4" fillId="0" borderId="28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wrapText="1"/>
    </xf>
    <xf numFmtId="0" fontId="4" fillId="0" borderId="70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1" fillId="0" borderId="56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2" fillId="0" borderId="13" xfId="0" applyFont="1" applyBorder="1" applyAlignment="1">
      <alignment horizontal="center" wrapText="1"/>
    </xf>
    <xf numFmtId="0" fontId="6" fillId="0" borderId="46" xfId="0" applyFont="1" applyBorder="1"/>
    <xf numFmtId="0" fontId="2" fillId="0" borderId="5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44" xfId="0" applyFont="1" applyBorder="1" applyAlignment="1">
      <alignment horizontal="center"/>
    </xf>
    <xf numFmtId="0" fontId="3" fillId="0" borderId="5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4" fillId="0" borderId="44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11" fillId="0" borderId="17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7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20" fillId="0" borderId="30" xfId="0" applyFont="1" applyBorder="1" applyAlignment="1">
      <alignment horizontal="left" indent="1"/>
    </xf>
    <xf numFmtId="164" fontId="20" fillId="0" borderId="50" xfId="0" applyNumberFormat="1" applyFont="1" applyBorder="1" applyAlignment="1">
      <alignment horizontal="left" indent="1"/>
    </xf>
    <xf numFmtId="164" fontId="20" fillId="0" borderId="18" xfId="0" applyNumberFormat="1" applyFont="1" applyBorder="1" applyAlignment="1">
      <alignment horizontal="left" indent="1"/>
    </xf>
    <xf numFmtId="164" fontId="20" fillId="0" borderId="30" xfId="0" applyNumberFormat="1" applyFont="1" applyBorder="1" applyAlignment="1">
      <alignment horizontal="left" indent="1"/>
    </xf>
    <xf numFmtId="0" fontId="11" fillId="0" borderId="51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2" fillId="0" borderId="53" xfId="0" applyFont="1" applyBorder="1" applyAlignment="1">
      <alignment horizontal="center"/>
    </xf>
    <xf numFmtId="0" fontId="2" fillId="0" borderId="46" xfId="0" applyFont="1" applyBorder="1" applyAlignment="1">
      <alignment horizontal="center" wrapText="1"/>
    </xf>
    <xf numFmtId="0" fontId="4" fillId="4" borderId="60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right"/>
    </xf>
    <xf numFmtId="0" fontId="2" fillId="4" borderId="18" xfId="0" applyFont="1" applyFill="1" applyBorder="1" applyAlignment="1">
      <alignment horizontal="right"/>
    </xf>
    <xf numFmtId="0" fontId="2" fillId="4" borderId="30" xfId="0" applyFont="1" applyFill="1" applyBorder="1" applyAlignment="1">
      <alignment horizontal="right"/>
    </xf>
    <xf numFmtId="0" fontId="4" fillId="6" borderId="50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2" fillId="2" borderId="51" xfId="0" applyFont="1" applyFill="1" applyBorder="1" applyAlignment="1">
      <alignment horizontal="center"/>
    </xf>
    <xf numFmtId="0" fontId="6" fillId="0" borderId="53" xfId="0" applyFont="1" applyBorder="1"/>
    <xf numFmtId="0" fontId="6" fillId="0" borderId="18" xfId="0" applyFont="1" applyBorder="1"/>
    <xf numFmtId="0" fontId="6" fillId="0" borderId="30" xfId="0" applyFont="1" applyBorder="1"/>
    <xf numFmtId="0" fontId="4" fillId="0" borderId="69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57" xfId="0" applyFont="1" applyBorder="1" applyAlignment="1">
      <alignment horizontal="left" wrapText="1"/>
    </xf>
    <xf numFmtId="0" fontId="3" fillId="0" borderId="58" xfId="0" applyFont="1" applyBorder="1" applyAlignment="1">
      <alignment horizontal="left" wrapText="1"/>
    </xf>
    <xf numFmtId="0" fontId="3" fillId="0" borderId="59" xfId="0" applyFont="1" applyBorder="1" applyAlignment="1">
      <alignment horizontal="left" wrapText="1"/>
    </xf>
    <xf numFmtId="0" fontId="4" fillId="0" borderId="52" xfId="0" applyFont="1" applyBorder="1" applyAlignment="1" applyProtection="1">
      <alignment horizontal="left"/>
      <protection locked="0"/>
    </xf>
    <xf numFmtId="0" fontId="4" fillId="0" borderId="53" xfId="0" applyFont="1" applyBorder="1" applyAlignment="1" applyProtection="1">
      <alignment horizontal="left"/>
      <protection locked="0"/>
    </xf>
    <xf numFmtId="0" fontId="4" fillId="0" borderId="45" xfId="0" applyFont="1" applyBorder="1" applyAlignment="1" applyProtection="1">
      <alignment horizontal="left"/>
      <protection locked="0"/>
    </xf>
    <xf numFmtId="0" fontId="3" fillId="0" borderId="61" xfId="0" applyFont="1" applyBorder="1"/>
    <xf numFmtId="0" fontId="3" fillId="0" borderId="25" xfId="0" applyFont="1" applyBorder="1"/>
    <xf numFmtId="0" fontId="3" fillId="0" borderId="41" xfId="0" applyFont="1" applyBorder="1"/>
    <xf numFmtId="0" fontId="3" fillId="0" borderId="56" xfId="0" applyFont="1" applyBorder="1"/>
    <xf numFmtId="0" fontId="3" fillId="0" borderId="11" xfId="0" applyFont="1" applyBorder="1"/>
    <xf numFmtId="0" fontId="3" fillId="0" borderId="44" xfId="0" applyFont="1" applyBorder="1"/>
    <xf numFmtId="0" fontId="24" fillId="7" borderId="56" xfId="0" applyFont="1" applyFill="1" applyBorder="1" applyAlignment="1">
      <alignment horizontal="left" wrapText="1"/>
    </xf>
    <xf numFmtId="0" fontId="24" fillId="7" borderId="11" xfId="0" applyFont="1" applyFill="1" applyBorder="1" applyAlignment="1">
      <alignment horizontal="left" wrapText="1"/>
    </xf>
    <xf numFmtId="0" fontId="24" fillId="7" borderId="44" xfId="0" applyFont="1" applyFill="1" applyBorder="1" applyAlignment="1">
      <alignment horizontal="left" wrapText="1"/>
    </xf>
    <xf numFmtId="0" fontId="3" fillId="0" borderId="60" xfId="0" applyFont="1" applyBorder="1"/>
    <xf numFmtId="0" fontId="3" fillId="0" borderId="26" xfId="0" applyFont="1" applyBorder="1"/>
    <xf numFmtId="0" fontId="3" fillId="0" borderId="7" xfId="0" applyFont="1" applyBorder="1"/>
    <xf numFmtId="0" fontId="2" fillId="0" borderId="1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55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4" fillId="0" borderId="63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49" fontId="4" fillId="0" borderId="66" xfId="0" applyNumberFormat="1" applyFont="1" applyBorder="1" applyAlignment="1">
      <alignment horizontal="center"/>
    </xf>
    <xf numFmtId="49" fontId="4" fillId="0" borderId="45" xfId="0" applyNumberFormat="1" applyFont="1" applyBorder="1" applyAlignment="1">
      <alignment horizontal="center"/>
    </xf>
    <xf numFmtId="49" fontId="4" fillId="0" borderId="32" xfId="0" applyNumberFormat="1" applyFont="1" applyBorder="1" applyAlignment="1">
      <alignment horizontal="center"/>
    </xf>
    <xf numFmtId="49" fontId="4" fillId="0" borderId="35" xfId="0" applyNumberFormat="1" applyFont="1" applyBorder="1" applyAlignment="1">
      <alignment horizontal="center"/>
    </xf>
    <xf numFmtId="49" fontId="4" fillId="0" borderId="67" xfId="0" applyNumberFormat="1" applyFont="1" applyBorder="1" applyAlignment="1">
      <alignment horizontal="center"/>
    </xf>
    <xf numFmtId="49" fontId="4" fillId="0" borderId="39" xfId="0" applyNumberFormat="1" applyFont="1" applyBorder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4" fillId="4" borderId="51" xfId="0" applyFont="1" applyFill="1" applyBorder="1" applyAlignment="1" applyProtection="1">
      <alignment horizontal="right"/>
      <protection locked="0"/>
    </xf>
    <xf numFmtId="0" fontId="4" fillId="4" borderId="18" xfId="0" applyFont="1" applyFill="1" applyBorder="1" applyAlignment="1" applyProtection="1">
      <alignment horizontal="right"/>
      <protection locked="0"/>
    </xf>
    <xf numFmtId="0" fontId="4" fillId="4" borderId="30" xfId="0" applyFont="1" applyFill="1" applyBorder="1" applyAlignment="1" applyProtection="1">
      <alignment horizontal="right"/>
      <protection locked="0"/>
    </xf>
    <xf numFmtId="7" fontId="17" fillId="0" borderId="46" xfId="0" applyNumberFormat="1" applyFont="1" applyBorder="1" applyAlignment="1">
      <alignment horizontal="center" vertical="top" wrapText="1"/>
    </xf>
    <xf numFmtId="7" fontId="17" fillId="0" borderId="34" xfId="0" applyNumberFormat="1" applyFont="1" applyBorder="1" applyAlignment="1">
      <alignment horizontal="center" vertical="top" wrapText="1"/>
    </xf>
    <xf numFmtId="49" fontId="4" fillId="0" borderId="56" xfId="0" applyNumberFormat="1" applyFont="1" applyBorder="1" applyAlignment="1">
      <alignment horizontal="center"/>
    </xf>
    <xf numFmtId="49" fontId="4" fillId="0" borderId="44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6" fillId="0" borderId="50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4" fillId="4" borderId="18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/>
    </xf>
    <xf numFmtId="0" fontId="0" fillId="4" borderId="45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4" fillId="4" borderId="68" xfId="0" applyFont="1" applyFill="1" applyBorder="1" applyAlignment="1">
      <alignment horizontal="right"/>
    </xf>
    <xf numFmtId="0" fontId="4" fillId="4" borderId="26" xfId="0" applyFont="1" applyFill="1" applyBorder="1" applyAlignment="1">
      <alignment horizontal="right"/>
    </xf>
    <xf numFmtId="0" fontId="4" fillId="4" borderId="16" xfId="0" applyFont="1" applyFill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7" fillId="0" borderId="56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7" fillId="0" borderId="60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2" fillId="4" borderId="33" xfId="0" applyFont="1" applyFill="1" applyBorder="1" applyAlignment="1">
      <alignment horizontal="right"/>
    </xf>
    <xf numFmtId="0" fontId="4" fillId="0" borderId="13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5" xfId="0" applyBorder="1" applyAlignment="1">
      <alignment horizontal="center"/>
    </xf>
    <xf numFmtId="0" fontId="4" fillId="0" borderId="34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10" fontId="6" fillId="0" borderId="54" xfId="0" applyNumberFormat="1" applyFont="1" applyBorder="1" applyAlignment="1">
      <alignment horizontal="center"/>
    </xf>
    <xf numFmtId="10" fontId="6" fillId="0" borderId="27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54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8" xfId="0" applyBorder="1"/>
    <xf numFmtId="0" fontId="0" fillId="0" borderId="30" xfId="0" applyBorder="1"/>
    <xf numFmtId="0" fontId="2" fillId="4" borderId="38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right"/>
    </xf>
    <xf numFmtId="0" fontId="2" fillId="0" borderId="53" xfId="0" applyFont="1" applyBorder="1" applyAlignment="1">
      <alignment horizontal="right"/>
    </xf>
    <xf numFmtId="0" fontId="2" fillId="0" borderId="40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6" fillId="0" borderId="5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72" xfId="0" applyFont="1" applyBorder="1" applyAlignment="1">
      <alignment horizontal="right" vertical="center"/>
    </xf>
    <xf numFmtId="0" fontId="2" fillId="0" borderId="58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4" fillId="0" borderId="2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0" fillId="0" borderId="3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2" xfId="0" applyBorder="1" applyAlignment="1">
      <alignment horizontal="center"/>
    </xf>
    <xf numFmtId="0" fontId="2" fillId="4" borderId="36" xfId="0" applyFont="1" applyFill="1" applyBorder="1" applyAlignment="1">
      <alignment horizontal="right"/>
    </xf>
    <xf numFmtId="0" fontId="0" fillId="0" borderId="46" xfId="0" applyBorder="1"/>
    <xf numFmtId="0" fontId="2" fillId="0" borderId="51" xfId="0" applyFont="1" applyBorder="1" applyAlignment="1">
      <alignment horizontal="center" vertical="center"/>
    </xf>
    <xf numFmtId="0" fontId="4" fillId="7" borderId="29" xfId="0" applyFont="1" applyFill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7" borderId="51" xfId="0" applyFont="1" applyFill="1" applyBorder="1" applyAlignment="1">
      <alignment horizontal="right" vertical="center" wrapText="1"/>
    </xf>
    <xf numFmtId="0" fontId="4" fillId="7" borderId="18" xfId="0" applyFont="1" applyFill="1" applyBorder="1" applyAlignment="1">
      <alignment horizontal="right" vertical="center" wrapText="1"/>
    </xf>
    <xf numFmtId="0" fontId="4" fillId="7" borderId="33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49" fontId="4" fillId="0" borderId="56" xfId="0" applyNumberFormat="1" applyFont="1" applyBorder="1" applyAlignment="1">
      <alignment horizontal="center" vertical="top"/>
    </xf>
    <xf numFmtId="49" fontId="4" fillId="0" borderId="44" xfId="0" applyNumberFormat="1" applyFont="1" applyBorder="1" applyAlignment="1">
      <alignment horizontal="center" vertical="top"/>
    </xf>
    <xf numFmtId="0" fontId="5" fillId="0" borderId="11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4" fillId="4" borderId="57" xfId="0" applyFont="1" applyFill="1" applyBorder="1" applyAlignment="1">
      <alignment horizontal="center" vertical="center"/>
    </xf>
    <xf numFmtId="0" fontId="2" fillId="4" borderId="67" xfId="0" applyFont="1" applyFill="1" applyBorder="1" applyAlignment="1">
      <alignment horizontal="right"/>
    </xf>
    <xf numFmtId="0" fontId="2" fillId="4" borderId="50" xfId="0" applyFont="1" applyFill="1" applyBorder="1" applyAlignment="1">
      <alignment horizontal="right"/>
    </xf>
    <xf numFmtId="0" fontId="2" fillId="4" borderId="70" xfId="0" applyFont="1" applyFill="1" applyBorder="1" applyAlignment="1">
      <alignment horizontal="right"/>
    </xf>
    <xf numFmtId="0" fontId="2" fillId="4" borderId="24" xfId="0" applyFont="1" applyFill="1" applyBorder="1" applyAlignment="1">
      <alignment horizontal="right"/>
    </xf>
    <xf numFmtId="0" fontId="2" fillId="4" borderId="21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0" fontId="4" fillId="0" borderId="38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49" fontId="4" fillId="0" borderId="2" xfId="0" applyNumberFormat="1" applyFont="1" applyBorder="1" applyAlignment="1">
      <alignment horizontal="center"/>
    </xf>
    <xf numFmtId="49" fontId="4" fillId="0" borderId="40" xfId="0" applyNumberFormat="1" applyFont="1" applyBorder="1" applyAlignment="1">
      <alignment horizontal="center"/>
    </xf>
    <xf numFmtId="0" fontId="4" fillId="0" borderId="40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49" fontId="4" fillId="0" borderId="11" xfId="0" applyNumberFormat="1" applyFont="1" applyBorder="1" applyAlignment="1">
      <alignment horizontal="center" vertical="top"/>
    </xf>
    <xf numFmtId="49" fontId="4" fillId="0" borderId="26" xfId="0" applyNumberFormat="1" applyFont="1" applyBorder="1" applyAlignment="1">
      <alignment horizontal="center"/>
    </xf>
    <xf numFmtId="0" fontId="2" fillId="4" borderId="10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3" fillId="0" borderId="60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4" fillId="4" borderId="51" xfId="0" applyFont="1" applyFill="1" applyBorder="1" applyAlignment="1">
      <alignment horizontal="right"/>
    </xf>
    <xf numFmtId="0" fontId="4" fillId="4" borderId="18" xfId="0" applyFont="1" applyFill="1" applyBorder="1" applyAlignment="1">
      <alignment horizontal="right"/>
    </xf>
    <xf numFmtId="0" fontId="4" fillId="4" borderId="30" xfId="0" applyFont="1" applyFill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4" fillId="4" borderId="51" xfId="0" applyFont="1" applyFill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/>
    </xf>
    <xf numFmtId="0" fontId="4" fillId="0" borderId="73" xfId="0" applyFont="1" applyBorder="1" applyAlignment="1">
      <alignment vertical="center" wrapText="1"/>
    </xf>
    <xf numFmtId="0" fontId="4" fillId="0" borderId="74" xfId="0" applyFont="1" applyBorder="1" applyAlignment="1">
      <alignment vertical="center" wrapText="1"/>
    </xf>
    <xf numFmtId="0" fontId="4" fillId="0" borderId="75" xfId="0" applyFont="1" applyBorder="1" applyAlignment="1">
      <alignment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7" borderId="51" xfId="0" applyFont="1" applyFill="1" applyBorder="1" applyAlignment="1" applyProtection="1">
      <alignment horizontal="right"/>
      <protection locked="0"/>
    </xf>
    <xf numFmtId="0" fontId="4" fillId="7" borderId="18" xfId="0" applyFont="1" applyFill="1" applyBorder="1" applyAlignment="1" applyProtection="1">
      <alignment horizontal="right"/>
      <protection locked="0"/>
    </xf>
    <xf numFmtId="0" fontId="2" fillId="0" borderId="62" xfId="0" applyFont="1" applyBorder="1" applyAlignment="1">
      <alignment horizontal="right"/>
    </xf>
    <xf numFmtId="0" fontId="2" fillId="4" borderId="38" xfId="0" applyFont="1" applyFill="1" applyBorder="1" applyAlignment="1">
      <alignment horizontal="right"/>
    </xf>
    <xf numFmtId="0" fontId="2" fillId="4" borderId="39" xfId="0" applyFont="1" applyFill="1" applyBorder="1" applyAlignment="1">
      <alignment horizontal="right"/>
    </xf>
    <xf numFmtId="0" fontId="4" fillId="0" borderId="28" xfId="0" applyFont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7" fontId="17" fillId="0" borderId="31" xfId="2" applyNumberFormat="1" applyFont="1" applyBorder="1" applyAlignment="1">
      <alignment horizontal="center" vertical="top"/>
    </xf>
    <xf numFmtId="0" fontId="4" fillId="2" borderId="4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21" fillId="0" borderId="56" xfId="0" applyFont="1" applyBorder="1"/>
    <xf numFmtId="0" fontId="21" fillId="0" borderId="11" xfId="0" applyFont="1" applyBorder="1"/>
    <xf numFmtId="0" fontId="21" fillId="0" borderId="44" xfId="0" applyFont="1" applyBorder="1"/>
    <xf numFmtId="0" fontId="4" fillId="0" borderId="60" xfId="0" applyFont="1" applyBorder="1" applyAlignment="1">
      <alignment horizontal="center"/>
    </xf>
    <xf numFmtId="49" fontId="4" fillId="0" borderId="66" xfId="0" applyNumberFormat="1" applyFont="1" applyBorder="1" applyAlignment="1">
      <alignment horizontal="left"/>
    </xf>
    <xf numFmtId="49" fontId="4" fillId="0" borderId="45" xfId="0" applyNumberFormat="1" applyFont="1" applyBorder="1" applyAlignment="1">
      <alignment horizontal="left"/>
    </xf>
    <xf numFmtId="49" fontId="4" fillId="0" borderId="32" xfId="0" applyNumberFormat="1" applyFont="1" applyBorder="1" applyAlignment="1">
      <alignment horizontal="left"/>
    </xf>
    <xf numFmtId="49" fontId="4" fillId="0" borderId="35" xfId="0" applyNumberFormat="1" applyFont="1" applyBorder="1" applyAlignment="1">
      <alignment horizontal="left"/>
    </xf>
    <xf numFmtId="49" fontId="4" fillId="0" borderId="67" xfId="0" applyNumberFormat="1" applyFont="1" applyBorder="1" applyAlignment="1">
      <alignment horizontal="left"/>
    </xf>
    <xf numFmtId="49" fontId="4" fillId="0" borderId="39" xfId="0" applyNumberFormat="1" applyFont="1" applyBorder="1" applyAlignment="1">
      <alignment horizontal="left"/>
    </xf>
    <xf numFmtId="0" fontId="22" fillId="0" borderId="11" xfId="0" applyFont="1" applyBorder="1"/>
    <xf numFmtId="0" fontId="22" fillId="0" borderId="44" xfId="0" applyFont="1" applyBorder="1"/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9" defaultPivotStyle="PivotStyleLight16"/>
  <colors>
    <mruColors>
      <color rgb="FFEEF6F5"/>
      <color rgb="FFFBFB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zoomScale="115" zoomScaleNormal="115" workbookViewId="0">
      <selection activeCell="L21" sqref="L21"/>
    </sheetView>
  </sheetViews>
  <sheetFormatPr defaultColWidth="9.109375" defaultRowHeight="13.2" x14ac:dyDescent="0.25"/>
  <cols>
    <col min="1" max="1" width="4.44140625" style="184" customWidth="1"/>
    <col min="2" max="2" width="9.109375" style="161"/>
    <col min="3" max="3" width="26.44140625" style="161" customWidth="1"/>
    <col min="4" max="4" width="22" style="161" customWidth="1"/>
    <col min="5" max="5" width="18.44140625" style="161" customWidth="1"/>
    <col min="6" max="6" width="16.44140625" style="161" customWidth="1"/>
    <col min="7" max="7" width="12.6640625" style="161" bestFit="1" customWidth="1"/>
    <col min="8" max="8" width="12.109375" style="161" bestFit="1" customWidth="1"/>
    <col min="9" max="9" width="14.88671875" style="161" bestFit="1" customWidth="1"/>
    <col min="10" max="16384" width="9.109375" style="161"/>
  </cols>
  <sheetData>
    <row r="1" spans="1:6" s="159" customFormat="1" ht="20.100000000000001" customHeight="1" thickBot="1" x14ac:dyDescent="0.35">
      <c r="A1" s="275" t="s">
        <v>25</v>
      </c>
      <c r="B1" s="276"/>
      <c r="C1" s="276"/>
      <c r="D1" s="276"/>
      <c r="E1" s="276"/>
      <c r="F1" s="277"/>
    </row>
    <row r="2" spans="1:6" s="159" customFormat="1" ht="18" customHeight="1" thickBot="1" x14ac:dyDescent="0.35">
      <c r="A2" s="272" t="s">
        <v>187</v>
      </c>
      <c r="B2" s="273"/>
      <c r="C2" s="273"/>
      <c r="D2" s="273"/>
      <c r="E2" s="273"/>
      <c r="F2" s="274"/>
    </row>
    <row r="3" spans="1:6" ht="11.25" customHeight="1" x14ac:dyDescent="0.25">
      <c r="A3" s="278"/>
      <c r="B3" s="279"/>
      <c r="C3" s="279"/>
      <c r="D3" s="279"/>
      <c r="E3" s="279"/>
      <c r="F3" s="280"/>
    </row>
    <row r="4" spans="1:6" s="180" customFormat="1" ht="30.75" customHeight="1" x14ac:dyDescent="0.3">
      <c r="A4" s="281" t="s">
        <v>188</v>
      </c>
      <c r="B4" s="282"/>
      <c r="C4" s="282"/>
      <c r="D4" s="265"/>
      <c r="E4" s="265"/>
      <c r="F4" s="266"/>
    </row>
    <row r="5" spans="1:6" s="180" customFormat="1" ht="15.6" x14ac:dyDescent="0.3">
      <c r="A5" s="263" t="s">
        <v>212</v>
      </c>
      <c r="B5" s="264"/>
      <c r="C5" s="264"/>
      <c r="D5" s="265"/>
      <c r="E5" s="265"/>
      <c r="F5" s="266"/>
    </row>
    <row r="6" spans="1:6" s="180" customFormat="1" ht="15.6" x14ac:dyDescent="0.3">
      <c r="A6" s="263" t="s">
        <v>11</v>
      </c>
      <c r="B6" s="264"/>
      <c r="C6" s="264"/>
      <c r="D6" s="265"/>
      <c r="E6" s="265"/>
      <c r="F6" s="266"/>
    </row>
    <row r="7" spans="1:6" s="180" customFormat="1" ht="15.6" x14ac:dyDescent="0.3">
      <c r="A7" s="263" t="s">
        <v>189</v>
      </c>
      <c r="B7" s="264"/>
      <c r="C7" s="264"/>
      <c r="D7" s="267"/>
      <c r="E7" s="267"/>
      <c r="F7" s="268"/>
    </row>
    <row r="8" spans="1:6" s="180" customFormat="1" ht="15.6" x14ac:dyDescent="0.3">
      <c r="A8" s="263" t="s">
        <v>190</v>
      </c>
      <c r="B8" s="264"/>
      <c r="C8" s="264"/>
      <c r="D8" s="267"/>
      <c r="E8" s="267"/>
      <c r="F8" s="268"/>
    </row>
    <row r="9" spans="1:6" ht="12" customHeight="1" x14ac:dyDescent="0.25">
      <c r="A9" s="292"/>
      <c r="B9" s="293"/>
      <c r="C9" s="293"/>
      <c r="D9" s="293"/>
      <c r="E9" s="293"/>
      <c r="F9" s="294"/>
    </row>
    <row r="10" spans="1:6" s="180" customFormat="1" ht="15.6" x14ac:dyDescent="0.3">
      <c r="A10" s="263" t="s">
        <v>191</v>
      </c>
      <c r="B10" s="264"/>
      <c r="C10" s="264"/>
      <c r="D10" s="265"/>
      <c r="E10" s="265"/>
      <c r="F10" s="266"/>
    </row>
    <row r="11" spans="1:6" s="180" customFormat="1" ht="15.6" x14ac:dyDescent="0.3">
      <c r="A11" s="263" t="s">
        <v>192</v>
      </c>
      <c r="B11" s="264"/>
      <c r="C11" s="264"/>
      <c r="D11" s="284"/>
      <c r="E11" s="284"/>
      <c r="F11" s="285"/>
    </row>
    <row r="12" spans="1:6" s="181" customFormat="1" ht="12" customHeight="1" thickBot="1" x14ac:dyDescent="0.35">
      <c r="A12" s="286"/>
      <c r="B12" s="287"/>
      <c r="C12" s="287"/>
      <c r="D12" s="287"/>
      <c r="E12" s="287"/>
      <c r="F12" s="288"/>
    </row>
    <row r="13" spans="1:6" s="180" customFormat="1" ht="16.2" thickBot="1" x14ac:dyDescent="0.35">
      <c r="A13" s="289" t="s">
        <v>193</v>
      </c>
      <c r="B13" s="290"/>
      <c r="C13" s="290"/>
      <c r="D13" s="290"/>
      <c r="E13" s="290"/>
      <c r="F13" s="291"/>
    </row>
    <row r="14" spans="1:6" s="180" customFormat="1" ht="15.6" x14ac:dyDescent="0.3">
      <c r="A14" s="269"/>
      <c r="B14" s="270"/>
      <c r="C14" s="271"/>
      <c r="D14" s="132" t="s">
        <v>194</v>
      </c>
      <c r="E14" s="133" t="s">
        <v>195</v>
      </c>
      <c r="F14" s="134"/>
    </row>
    <row r="15" spans="1:6" s="180" customFormat="1" ht="15.6" x14ac:dyDescent="0.3">
      <c r="A15" s="260" t="s">
        <v>196</v>
      </c>
      <c r="B15" s="261"/>
      <c r="C15" s="262"/>
      <c r="D15" s="129"/>
      <c r="E15" s="130"/>
      <c r="F15" s="135"/>
    </row>
    <row r="16" spans="1:6" s="180" customFormat="1" ht="15.6" x14ac:dyDescent="0.3">
      <c r="A16" s="260" t="s">
        <v>197</v>
      </c>
      <c r="B16" s="261"/>
      <c r="C16" s="262"/>
      <c r="D16" s="129"/>
      <c r="E16" s="130"/>
      <c r="F16" s="135"/>
    </row>
    <row r="17" spans="1:6" s="180" customFormat="1" ht="15.6" x14ac:dyDescent="0.3">
      <c r="A17" s="260" t="s">
        <v>198</v>
      </c>
      <c r="B17" s="261"/>
      <c r="C17" s="262"/>
      <c r="D17" s="129"/>
      <c r="E17" s="130"/>
      <c r="F17" s="135"/>
    </row>
    <row r="18" spans="1:6" s="180" customFormat="1" ht="15.6" x14ac:dyDescent="0.3">
      <c r="A18" s="260" t="s">
        <v>199</v>
      </c>
      <c r="B18" s="261"/>
      <c r="C18" s="262"/>
      <c r="D18" s="129"/>
      <c r="E18" s="130"/>
      <c r="F18" s="135"/>
    </row>
    <row r="19" spans="1:6" s="180" customFormat="1" ht="15.6" x14ac:dyDescent="0.3">
      <c r="A19" s="260" t="s">
        <v>200</v>
      </c>
      <c r="B19" s="261"/>
      <c r="C19" s="262"/>
      <c r="D19" s="129"/>
      <c r="E19" s="130"/>
      <c r="F19" s="135"/>
    </row>
    <row r="20" spans="1:6" ht="12" customHeight="1" thickBot="1" x14ac:dyDescent="0.3">
      <c r="A20" s="295"/>
      <c r="B20" s="296"/>
      <c r="C20" s="296"/>
      <c r="D20" s="296"/>
      <c r="E20" s="296"/>
      <c r="F20" s="297"/>
    </row>
    <row r="21" spans="1:6" s="159" customFormat="1" ht="18" customHeight="1" thickBot="1" x14ac:dyDescent="0.35">
      <c r="A21" s="272" t="s">
        <v>203</v>
      </c>
      <c r="B21" s="273"/>
      <c r="C21" s="273"/>
      <c r="D21" s="273"/>
      <c r="E21" s="273"/>
      <c r="F21" s="274"/>
    </row>
    <row r="22" spans="1:6" s="180" customFormat="1" ht="15.9" customHeight="1" thickBot="1" x14ac:dyDescent="0.35">
      <c r="A22" s="289" t="str">
        <f>_xlfn.CONCAT("A.1. - FACULTY / ADMINISTRATIVE SALARY (fringe at ",TEXT(100*'Valid Values and Workbook Info'!$B$10,"##.##"),"%)")</f>
        <v>A.1. - FACULTY / ADMINISTRATIVE SALARY (fringe at 35.95%)</v>
      </c>
      <c r="B22" s="290"/>
      <c r="C22" s="290"/>
      <c r="D22" s="290"/>
      <c r="E22" s="290"/>
      <c r="F22" s="291"/>
    </row>
    <row r="23" spans="1:6" s="182" customFormat="1" ht="15.9" customHeight="1" thickBot="1" x14ac:dyDescent="0.35">
      <c r="A23" s="149" t="s">
        <v>206</v>
      </c>
      <c r="B23" s="290" t="s">
        <v>204</v>
      </c>
      <c r="C23" s="290"/>
      <c r="D23" s="150" t="s">
        <v>178</v>
      </c>
      <c r="E23" s="156" t="s">
        <v>205</v>
      </c>
      <c r="F23" s="157" t="s">
        <v>20</v>
      </c>
    </row>
    <row r="24" spans="1:6" s="183" customFormat="1" ht="15.9" customHeight="1" x14ac:dyDescent="0.25">
      <c r="A24" s="152">
        <v>1</v>
      </c>
      <c r="B24" s="298"/>
      <c r="C24" s="298"/>
      <c r="D24" s="153"/>
      <c r="E24" s="154"/>
      <c r="F24" s="155"/>
    </row>
    <row r="25" spans="1:6" s="183" customFormat="1" ht="15.9" customHeight="1" x14ac:dyDescent="0.25">
      <c r="A25" s="136">
        <f>A24+1</f>
        <v>2</v>
      </c>
      <c r="B25" s="283"/>
      <c r="C25" s="283"/>
      <c r="D25" s="139"/>
      <c r="E25" s="140"/>
      <c r="F25" s="141"/>
    </row>
    <row r="26" spans="1:6" s="183" customFormat="1" ht="15.9" customHeight="1" x14ac:dyDescent="0.25">
      <c r="A26" s="136">
        <f t="shared" ref="A26:A51" si="0">A25+1</f>
        <v>3</v>
      </c>
      <c r="B26" s="283"/>
      <c r="C26" s="283"/>
      <c r="D26" s="139"/>
      <c r="E26" s="140"/>
      <c r="F26" s="141"/>
    </row>
    <row r="27" spans="1:6" s="183" customFormat="1" ht="15.9" customHeight="1" x14ac:dyDescent="0.25">
      <c r="A27" s="136">
        <f t="shared" si="0"/>
        <v>4</v>
      </c>
      <c r="B27" s="283"/>
      <c r="C27" s="283"/>
      <c r="D27" s="139"/>
      <c r="E27" s="140"/>
      <c r="F27" s="141"/>
    </row>
    <row r="28" spans="1:6" s="183" customFormat="1" ht="15.9" customHeight="1" thickBot="1" x14ac:dyDescent="0.3">
      <c r="A28" s="136">
        <f t="shared" si="0"/>
        <v>5</v>
      </c>
      <c r="B28" s="283"/>
      <c r="C28" s="283"/>
      <c r="D28" s="139"/>
      <c r="E28" s="140"/>
      <c r="F28" s="141"/>
    </row>
    <row r="29" spans="1:6" s="183" customFormat="1" ht="15.9" hidden="1" customHeight="1" x14ac:dyDescent="0.25">
      <c r="A29" s="136">
        <f t="shared" si="0"/>
        <v>6</v>
      </c>
      <c r="B29" s="283"/>
      <c r="C29" s="283"/>
      <c r="D29" s="139"/>
      <c r="E29" s="140"/>
      <c r="F29" s="141"/>
    </row>
    <row r="30" spans="1:6" s="183" customFormat="1" ht="15.9" hidden="1" customHeight="1" x14ac:dyDescent="0.25">
      <c r="A30" s="136">
        <f t="shared" si="0"/>
        <v>7</v>
      </c>
      <c r="B30" s="283"/>
      <c r="C30" s="283"/>
      <c r="D30" s="139"/>
      <c r="E30" s="140"/>
      <c r="F30" s="141"/>
    </row>
    <row r="31" spans="1:6" s="183" customFormat="1" ht="15.9" hidden="1" customHeight="1" x14ac:dyDescent="0.25">
      <c r="A31" s="136">
        <f t="shared" si="0"/>
        <v>8</v>
      </c>
      <c r="B31" s="283"/>
      <c r="C31" s="283"/>
      <c r="D31" s="139"/>
      <c r="E31" s="140"/>
      <c r="F31" s="141"/>
    </row>
    <row r="32" spans="1:6" s="183" customFormat="1" ht="15.9" hidden="1" customHeight="1" x14ac:dyDescent="0.25">
      <c r="A32" s="136">
        <f t="shared" si="0"/>
        <v>9</v>
      </c>
      <c r="B32" s="283"/>
      <c r="C32" s="283"/>
      <c r="D32" s="139"/>
      <c r="E32" s="140"/>
      <c r="F32" s="141"/>
    </row>
    <row r="33" spans="1:6" s="183" customFormat="1" ht="15.9" hidden="1" customHeight="1" x14ac:dyDescent="0.25">
      <c r="A33" s="136">
        <f t="shared" si="0"/>
        <v>10</v>
      </c>
      <c r="B33" s="283"/>
      <c r="C33" s="283"/>
      <c r="D33" s="139"/>
      <c r="E33" s="140"/>
      <c r="F33" s="141"/>
    </row>
    <row r="34" spans="1:6" s="183" customFormat="1" ht="15.9" hidden="1" customHeight="1" x14ac:dyDescent="0.25">
      <c r="A34" s="136">
        <f t="shared" si="0"/>
        <v>11</v>
      </c>
      <c r="B34" s="283"/>
      <c r="C34" s="283"/>
      <c r="D34" s="139"/>
      <c r="E34" s="140"/>
      <c r="F34" s="141"/>
    </row>
    <row r="35" spans="1:6" s="183" customFormat="1" ht="15.9" hidden="1" customHeight="1" x14ac:dyDescent="0.25">
      <c r="A35" s="136">
        <f t="shared" si="0"/>
        <v>12</v>
      </c>
      <c r="B35" s="283"/>
      <c r="C35" s="283"/>
      <c r="D35" s="139"/>
      <c r="E35" s="140"/>
      <c r="F35" s="141"/>
    </row>
    <row r="36" spans="1:6" s="183" customFormat="1" ht="15.9" hidden="1" customHeight="1" x14ac:dyDescent="0.25">
      <c r="A36" s="136">
        <f t="shared" si="0"/>
        <v>13</v>
      </c>
      <c r="B36" s="283"/>
      <c r="C36" s="283"/>
      <c r="D36" s="139"/>
      <c r="E36" s="140"/>
      <c r="F36" s="141"/>
    </row>
    <row r="37" spans="1:6" s="183" customFormat="1" ht="15.9" hidden="1" customHeight="1" x14ac:dyDescent="0.25">
      <c r="A37" s="136">
        <f t="shared" si="0"/>
        <v>14</v>
      </c>
      <c r="B37" s="283"/>
      <c r="C37" s="283"/>
      <c r="D37" s="139"/>
      <c r="E37" s="140"/>
      <c r="F37" s="141"/>
    </row>
    <row r="38" spans="1:6" s="183" customFormat="1" ht="15.9" hidden="1" customHeight="1" x14ac:dyDescent="0.25">
      <c r="A38" s="136">
        <f t="shared" si="0"/>
        <v>15</v>
      </c>
      <c r="B38" s="283"/>
      <c r="C38" s="283"/>
      <c r="D38" s="139"/>
      <c r="E38" s="140"/>
      <c r="F38" s="141"/>
    </row>
    <row r="39" spans="1:6" s="183" customFormat="1" ht="15.9" hidden="1" customHeight="1" x14ac:dyDescent="0.25">
      <c r="A39" s="138">
        <f t="shared" si="0"/>
        <v>16</v>
      </c>
      <c r="B39" s="299"/>
      <c r="C39" s="299"/>
      <c r="D39" s="145"/>
      <c r="E39" s="146"/>
      <c r="F39" s="147"/>
    </row>
    <row r="40" spans="1:6" s="183" customFormat="1" ht="15.9" hidden="1" customHeight="1" x14ac:dyDescent="0.25">
      <c r="A40" s="136">
        <f t="shared" si="0"/>
        <v>17</v>
      </c>
      <c r="B40" s="283"/>
      <c r="C40" s="283"/>
      <c r="D40" s="139"/>
      <c r="E40" s="140"/>
      <c r="F40" s="141"/>
    </row>
    <row r="41" spans="1:6" s="183" customFormat="1" ht="15.9" hidden="1" customHeight="1" x14ac:dyDescent="0.25">
      <c r="A41" s="136">
        <f t="shared" si="0"/>
        <v>18</v>
      </c>
      <c r="B41" s="283"/>
      <c r="C41" s="283"/>
      <c r="D41" s="139"/>
      <c r="E41" s="140"/>
      <c r="F41" s="141"/>
    </row>
    <row r="42" spans="1:6" s="183" customFormat="1" ht="15.9" hidden="1" customHeight="1" x14ac:dyDescent="0.25">
      <c r="A42" s="136">
        <f t="shared" si="0"/>
        <v>19</v>
      </c>
      <c r="B42" s="283"/>
      <c r="C42" s="283"/>
      <c r="D42" s="139"/>
      <c r="E42" s="140"/>
      <c r="F42" s="141"/>
    </row>
    <row r="43" spans="1:6" s="183" customFormat="1" ht="15.9" hidden="1" customHeight="1" thickBot="1" x14ac:dyDescent="0.3">
      <c r="A43" s="137">
        <f t="shared" si="0"/>
        <v>20</v>
      </c>
      <c r="B43" s="300"/>
      <c r="C43" s="300"/>
      <c r="D43" s="142"/>
      <c r="E43" s="143"/>
      <c r="F43" s="144"/>
    </row>
    <row r="44" spans="1:6" s="180" customFormat="1" ht="15.9" customHeight="1" thickBot="1" x14ac:dyDescent="0.35">
      <c r="A44" s="301" t="str">
        <f>_xlfn.CONCAT("A.2. - Staff Salary (fringe at ",TEXT(100*'Valid Values and Workbook Info'!$B$11,"##.##"),"%)")</f>
        <v>A.2. - Staff Salary (fringe at 50.22%)</v>
      </c>
      <c r="B44" s="302"/>
      <c r="C44" s="302"/>
      <c r="D44" s="302"/>
      <c r="E44" s="302"/>
      <c r="F44" s="303"/>
    </row>
    <row r="45" spans="1:6" s="182" customFormat="1" ht="15.9" customHeight="1" thickBot="1" x14ac:dyDescent="0.35">
      <c r="A45" s="149" t="s">
        <v>206</v>
      </c>
      <c r="B45" s="290" t="s">
        <v>204</v>
      </c>
      <c r="C45" s="290"/>
      <c r="D45" s="150" t="s">
        <v>178</v>
      </c>
      <c r="E45" s="156" t="s">
        <v>205</v>
      </c>
      <c r="F45" s="157" t="s">
        <v>20</v>
      </c>
    </row>
    <row r="46" spans="1:6" s="183" customFormat="1" ht="15.9" customHeight="1" x14ac:dyDescent="0.25">
      <c r="A46" s="152">
        <v>1</v>
      </c>
      <c r="B46" s="298"/>
      <c r="C46" s="298"/>
      <c r="D46" s="153"/>
      <c r="E46" s="154"/>
      <c r="F46" s="155"/>
    </row>
    <row r="47" spans="1:6" s="183" customFormat="1" ht="15.9" customHeight="1" x14ac:dyDescent="0.25">
      <c r="A47" s="136">
        <f t="shared" si="0"/>
        <v>2</v>
      </c>
      <c r="B47" s="283"/>
      <c r="C47" s="283"/>
      <c r="D47" s="139"/>
      <c r="E47" s="140"/>
      <c r="F47" s="141"/>
    </row>
    <row r="48" spans="1:6" s="183" customFormat="1" ht="15.75" customHeight="1" x14ac:dyDescent="0.25">
      <c r="A48" s="138">
        <f t="shared" si="0"/>
        <v>3</v>
      </c>
      <c r="B48" s="299"/>
      <c r="C48" s="299"/>
      <c r="D48" s="145"/>
      <c r="E48" s="146"/>
      <c r="F48" s="147"/>
    </row>
    <row r="49" spans="1:6" s="183" customFormat="1" ht="15.9" hidden="1" customHeight="1" x14ac:dyDescent="0.25">
      <c r="A49" s="136">
        <f t="shared" si="0"/>
        <v>4</v>
      </c>
      <c r="B49" s="283"/>
      <c r="C49" s="283"/>
      <c r="D49" s="139"/>
      <c r="E49" s="140"/>
      <c r="F49" s="141"/>
    </row>
    <row r="50" spans="1:6" s="183" customFormat="1" ht="15.9" hidden="1" customHeight="1" x14ac:dyDescent="0.25">
      <c r="A50" s="138">
        <f t="shared" si="0"/>
        <v>5</v>
      </c>
      <c r="B50" s="299"/>
      <c r="C50" s="299"/>
      <c r="D50" s="145"/>
      <c r="E50" s="146"/>
      <c r="F50" s="147"/>
    </row>
    <row r="51" spans="1:6" s="183" customFormat="1" ht="15.9" hidden="1" customHeight="1" thickBot="1" x14ac:dyDescent="0.3">
      <c r="A51" s="137">
        <f t="shared" si="0"/>
        <v>6</v>
      </c>
      <c r="B51" s="300"/>
      <c r="C51" s="300"/>
      <c r="D51" s="142"/>
      <c r="E51" s="143"/>
      <c r="F51" s="144"/>
    </row>
    <row r="67" spans="3:6" ht="17.399999999999999" hidden="1" x14ac:dyDescent="0.3">
      <c r="C67" s="127" t="s">
        <v>177</v>
      </c>
      <c r="D67" s="127" t="s">
        <v>178</v>
      </c>
      <c r="E67" s="127" t="s">
        <v>179</v>
      </c>
      <c r="F67" s="127" t="s">
        <v>180</v>
      </c>
    </row>
    <row r="68" spans="3:6" ht="17.399999999999999" hidden="1" x14ac:dyDescent="0.3">
      <c r="C68" s="128" t="s">
        <v>207</v>
      </c>
      <c r="D68" s="128"/>
      <c r="E68" s="66" t="s">
        <v>181</v>
      </c>
      <c r="F68" s="66" t="s">
        <v>182</v>
      </c>
    </row>
    <row r="69" spans="3:6" ht="17.399999999999999" hidden="1" x14ac:dyDescent="0.3">
      <c r="C69" s="128" t="s">
        <v>208</v>
      </c>
      <c r="D69" s="128"/>
      <c r="E69" s="66" t="s">
        <v>183</v>
      </c>
      <c r="F69" s="66" t="s">
        <v>184</v>
      </c>
    </row>
    <row r="70" spans="3:6" ht="17.399999999999999" hidden="1" x14ac:dyDescent="0.3">
      <c r="C70" s="128" t="s">
        <v>209</v>
      </c>
      <c r="D70" s="128"/>
      <c r="E70" s="66" t="s">
        <v>185</v>
      </c>
      <c r="F70" s="66"/>
    </row>
    <row r="71" spans="3:6" ht="17.399999999999999" hidden="1" x14ac:dyDescent="0.3">
      <c r="C71" s="128" t="s">
        <v>210</v>
      </c>
      <c r="D71" s="128"/>
      <c r="E71" s="66" t="s">
        <v>186</v>
      </c>
      <c r="F71" s="66"/>
    </row>
    <row r="72" spans="3:6" ht="17.399999999999999" hidden="1" x14ac:dyDescent="0.3">
      <c r="C72" s="128" t="s">
        <v>211</v>
      </c>
      <c r="D72" s="128"/>
      <c r="E72" s="66"/>
      <c r="F72" s="66"/>
    </row>
  </sheetData>
  <mergeCells count="58">
    <mergeCell ref="B48:C48"/>
    <mergeCell ref="B49:C49"/>
    <mergeCell ref="B50:C50"/>
    <mergeCell ref="B51:C51"/>
    <mergeCell ref="B42:C42"/>
    <mergeCell ref="B43:C43"/>
    <mergeCell ref="B45:C45"/>
    <mergeCell ref="B46:C46"/>
    <mergeCell ref="B47:C47"/>
    <mergeCell ref="A44:F44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D8:F8"/>
    <mergeCell ref="D10:F10"/>
    <mergeCell ref="D11:F11"/>
    <mergeCell ref="A12:F12"/>
    <mergeCell ref="A13:F13"/>
    <mergeCell ref="B23:C23"/>
    <mergeCell ref="A9:F9"/>
    <mergeCell ref="A21:F21"/>
    <mergeCell ref="A22:F22"/>
    <mergeCell ref="A20:F20"/>
    <mergeCell ref="B24:C24"/>
    <mergeCell ref="B25:C25"/>
    <mergeCell ref="B26:C26"/>
    <mergeCell ref="B27:C27"/>
    <mergeCell ref="B28:C28"/>
    <mergeCell ref="A2:F2"/>
    <mergeCell ref="A1:F1"/>
    <mergeCell ref="A3:F3"/>
    <mergeCell ref="D4:F4"/>
    <mergeCell ref="D5:F5"/>
    <mergeCell ref="A4:C4"/>
    <mergeCell ref="A5:C5"/>
    <mergeCell ref="D6:F6"/>
    <mergeCell ref="D7:F7"/>
    <mergeCell ref="A14:C14"/>
    <mergeCell ref="A15:C15"/>
    <mergeCell ref="A16:C16"/>
    <mergeCell ref="A6:C6"/>
    <mergeCell ref="A19:C19"/>
    <mergeCell ref="A17:C17"/>
    <mergeCell ref="A18:C18"/>
    <mergeCell ref="A7:C7"/>
    <mergeCell ref="A8:C8"/>
    <mergeCell ref="A10:C10"/>
    <mergeCell ref="A11:C11"/>
  </mergeCells>
  <dataValidations count="2">
    <dataValidation type="list" allowBlank="1" showInputMessage="1" showErrorMessage="1" sqref="E46:E51 E24:E43" xr:uid="{00000000-0002-0000-0000-000000000000}">
      <formula1>$C$71:$C$72</formula1>
    </dataValidation>
    <dataValidation type="list" allowBlank="1" showInputMessage="1" showErrorMessage="1" sqref="D10:F10" xr:uid="{00000000-0002-0000-0000-000001000000}">
      <formula1>$E$68:$E$71</formula1>
    </dataValidation>
  </dataValidations>
  <pageMargins left="0.45" right="0.45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2"/>
  <sheetViews>
    <sheetView zoomScale="85" zoomScaleNormal="85" workbookViewId="0">
      <selection activeCell="L12" sqref="L12"/>
    </sheetView>
  </sheetViews>
  <sheetFormatPr defaultColWidth="9.109375" defaultRowHeight="13.2" x14ac:dyDescent="0.25"/>
  <cols>
    <col min="1" max="1" width="53.44140625" customWidth="1"/>
    <col min="2" max="2" width="22.44140625" customWidth="1"/>
    <col min="3" max="3" width="22.44140625" style="1" customWidth="1"/>
    <col min="4" max="7" width="22.44140625" customWidth="1"/>
  </cols>
  <sheetData>
    <row r="1" spans="1:7" s="66" customFormat="1" ht="20.100000000000001" customHeight="1" thickBot="1" x14ac:dyDescent="0.35">
      <c r="A1" s="369" t="s">
        <v>25</v>
      </c>
      <c r="B1" s="370"/>
      <c r="C1" s="370"/>
      <c r="D1" s="370"/>
      <c r="E1" s="370"/>
      <c r="F1" s="370"/>
      <c r="G1" s="371"/>
    </row>
    <row r="2" spans="1:7" s="66" customFormat="1" ht="20.100000000000001" customHeight="1" thickBot="1" x14ac:dyDescent="0.35">
      <c r="A2" s="372" t="s">
        <v>10</v>
      </c>
      <c r="B2" s="373"/>
      <c r="C2" s="317">
        <f>'Project Budget Overview'!D4</f>
        <v>0</v>
      </c>
      <c r="D2" s="318"/>
      <c r="E2" s="318"/>
      <c r="F2" s="318"/>
      <c r="G2" s="374"/>
    </row>
    <row r="3" spans="1:7" s="66" customFormat="1" ht="20.100000000000001" customHeight="1" thickBot="1" x14ac:dyDescent="0.35">
      <c r="A3" s="372" t="s">
        <v>11</v>
      </c>
      <c r="B3" s="373"/>
      <c r="C3" s="317">
        <f>'Project Budget Overview'!D6</f>
        <v>0</v>
      </c>
      <c r="D3" s="318"/>
      <c r="E3" s="318"/>
      <c r="F3" s="318"/>
      <c r="G3" s="374"/>
    </row>
    <row r="4" spans="1:7" s="82" customFormat="1" ht="39.75" customHeight="1" thickBot="1" x14ac:dyDescent="0.35">
      <c r="A4" s="79" t="s">
        <v>64</v>
      </c>
      <c r="B4" s="80" t="s">
        <v>151</v>
      </c>
      <c r="C4" s="81" t="s">
        <v>152</v>
      </c>
      <c r="D4" s="81" t="s">
        <v>153</v>
      </c>
      <c r="E4" s="81" t="s">
        <v>154</v>
      </c>
      <c r="F4" s="81" t="s">
        <v>155</v>
      </c>
      <c r="G4" s="89" t="s">
        <v>281</v>
      </c>
    </row>
    <row r="5" spans="1:7" ht="30" customHeight="1" thickBot="1" x14ac:dyDescent="0.3">
      <c r="A5" s="83" t="s">
        <v>70</v>
      </c>
      <c r="B5" s="85">
        <f>'Proposal Budget Year 1'!R61</f>
        <v>0</v>
      </c>
      <c r="C5" s="86">
        <f>'Proposal Budget Year 2'!R61</f>
        <v>0</v>
      </c>
      <c r="D5" s="84">
        <f>'Proposal Budget Year 3'!R61</f>
        <v>0</v>
      </c>
      <c r="E5" s="84">
        <f>'Proposal Budget Year 4'!R61</f>
        <v>0</v>
      </c>
      <c r="F5" s="84">
        <f>'Proposal Budget Year 5'!R61</f>
        <v>0</v>
      </c>
      <c r="G5" s="90">
        <f t="shared" ref="G5:G39" si="0">SUM(B5:F5)</f>
        <v>0</v>
      </c>
    </row>
    <row r="6" spans="1:7" ht="30" customHeight="1" thickBot="1" x14ac:dyDescent="0.3">
      <c r="A6" s="83" t="s">
        <v>65</v>
      </c>
      <c r="B6" s="87">
        <f>'Proposal Budget Year 1'!R69</f>
        <v>0</v>
      </c>
      <c r="C6" s="84">
        <f>'Proposal Budget Year 2'!R69</f>
        <v>0</v>
      </c>
      <c r="D6" s="84">
        <f>'Proposal Budget Year 3'!R69</f>
        <v>0</v>
      </c>
      <c r="E6" s="84">
        <f>'Proposal Budget Year 4'!R69</f>
        <v>0</v>
      </c>
      <c r="F6" s="84">
        <f>'Proposal Budget Year 5'!R69</f>
        <v>0</v>
      </c>
      <c r="G6" s="90">
        <f t="shared" si="0"/>
        <v>0</v>
      </c>
    </row>
    <row r="7" spans="1:7" ht="30" customHeight="1" thickBot="1" x14ac:dyDescent="0.3">
      <c r="A7" s="83" t="s">
        <v>71</v>
      </c>
      <c r="B7" s="87">
        <f>'Proposal Budget Year 1'!R72</f>
        <v>0</v>
      </c>
      <c r="C7" s="84">
        <f>'Proposal Budget Year 2'!R72</f>
        <v>0</v>
      </c>
      <c r="D7" s="84">
        <f>'Proposal Budget Year 3'!R72</f>
        <v>0</v>
      </c>
      <c r="E7" s="84">
        <f>'Proposal Budget Year 4'!R72</f>
        <v>0</v>
      </c>
      <c r="F7" s="84">
        <f>'Proposal Budget Year 5'!R72</f>
        <v>0</v>
      </c>
      <c r="G7" s="90">
        <f t="shared" si="0"/>
        <v>0</v>
      </c>
    </row>
    <row r="8" spans="1:7" ht="30" customHeight="1" thickBot="1" x14ac:dyDescent="0.3">
      <c r="A8" s="83" t="s">
        <v>72</v>
      </c>
      <c r="B8" s="87">
        <f>'Proposal Budget Year 1'!R75</f>
        <v>0</v>
      </c>
      <c r="C8" s="84">
        <f>'Proposal Budget Year 2'!R75</f>
        <v>0</v>
      </c>
      <c r="D8" s="84">
        <f>'Proposal Budget Year 3'!R75</f>
        <v>0</v>
      </c>
      <c r="E8" s="84">
        <f>'Proposal Budget Year 4'!R75</f>
        <v>0</v>
      </c>
      <c r="F8" s="84">
        <f>'Proposal Budget Year 5'!R75</f>
        <v>0</v>
      </c>
      <c r="G8" s="90">
        <f t="shared" si="0"/>
        <v>0</v>
      </c>
    </row>
    <row r="9" spans="1:7" ht="30" customHeight="1" thickBot="1" x14ac:dyDescent="0.3">
      <c r="A9" s="83" t="s">
        <v>73</v>
      </c>
      <c r="B9" s="87">
        <f>'Proposal Budget Year 1'!R76</f>
        <v>0</v>
      </c>
      <c r="C9" s="84">
        <f>'Proposal Budget Year 2'!R76</f>
        <v>0</v>
      </c>
      <c r="D9" s="84">
        <f>'Proposal Budget Year 3'!R76</f>
        <v>0</v>
      </c>
      <c r="E9" s="84">
        <f>'Proposal Budget Year 4'!R76</f>
        <v>0</v>
      </c>
      <c r="F9" s="84">
        <f>'Proposal Budget Year 5'!R76</f>
        <v>0</v>
      </c>
      <c r="G9" s="90">
        <f t="shared" si="0"/>
        <v>0</v>
      </c>
    </row>
    <row r="10" spans="1:7" ht="30" customHeight="1" thickBot="1" x14ac:dyDescent="0.3">
      <c r="A10" s="83" t="s">
        <v>126</v>
      </c>
      <c r="B10" s="87">
        <f>'Proposal Budget Year 1'!R77</f>
        <v>0</v>
      </c>
      <c r="C10" s="84">
        <f>'Proposal Budget Year 2'!R77</f>
        <v>0</v>
      </c>
      <c r="D10" s="84">
        <f>'Proposal Budget Year 3'!R77</f>
        <v>0</v>
      </c>
      <c r="E10" s="84">
        <f>'Proposal Budget Year 4'!R77</f>
        <v>0</v>
      </c>
      <c r="F10" s="84">
        <f>'Proposal Budget Year 5'!R77</f>
        <v>0</v>
      </c>
      <c r="G10" s="90">
        <f t="shared" si="0"/>
        <v>0</v>
      </c>
    </row>
    <row r="11" spans="1:7" ht="30" customHeight="1" thickBot="1" x14ac:dyDescent="0.3">
      <c r="A11" s="83" t="s">
        <v>74</v>
      </c>
      <c r="B11" s="87">
        <f>SUM('Proposal Budget Year 1'!R78:R82)</f>
        <v>0</v>
      </c>
      <c r="C11" s="84">
        <f>SUM('Proposal Budget Year 2'!R78:R82)</f>
        <v>0</v>
      </c>
      <c r="D11" s="84">
        <f>SUM('Proposal Budget Year 3'!R78:R82)</f>
        <v>0</v>
      </c>
      <c r="E11" s="84">
        <f>SUM('Proposal Budget Year 4'!R78:R82)</f>
        <v>0</v>
      </c>
      <c r="F11" s="84">
        <f>SUM('Proposal Budget Year 5'!R78:R82)</f>
        <v>0</v>
      </c>
      <c r="G11" s="90">
        <f t="shared" si="0"/>
        <v>0</v>
      </c>
    </row>
    <row r="12" spans="1:7" ht="30" customHeight="1" thickBot="1" x14ac:dyDescent="0.3">
      <c r="A12" s="83" t="s">
        <v>75</v>
      </c>
      <c r="B12" s="87">
        <f>SUM('Proposal Budget Year 1'!R83:R88)</f>
        <v>0</v>
      </c>
      <c r="C12" s="84">
        <f>SUM('Proposal Budget Year 2'!R83:R88)</f>
        <v>0</v>
      </c>
      <c r="D12" s="84">
        <f>SUM('Proposal Budget Year 3'!R83:R88)</f>
        <v>0</v>
      </c>
      <c r="E12" s="84">
        <f>SUM('Proposal Budget Year 4'!R83:R88)</f>
        <v>0</v>
      </c>
      <c r="F12" s="84">
        <f>SUM('Proposal Budget Year 5'!R83:R88)</f>
        <v>0</v>
      </c>
      <c r="G12" s="90">
        <f t="shared" si="0"/>
        <v>0</v>
      </c>
    </row>
    <row r="13" spans="1:7" ht="30" customHeight="1" thickBot="1" x14ac:dyDescent="0.3">
      <c r="A13" s="83" t="s">
        <v>76</v>
      </c>
      <c r="B13" s="87">
        <f>'Proposal Budget Year 1'!R89</f>
        <v>0</v>
      </c>
      <c r="C13" s="84">
        <f>'Proposal Budget Year 2'!R89</f>
        <v>0</v>
      </c>
      <c r="D13" s="84">
        <f>'Proposal Budget Year 3'!R89</f>
        <v>0</v>
      </c>
      <c r="E13" s="84">
        <f>'Proposal Budget Year 4'!R89</f>
        <v>0</v>
      </c>
      <c r="F13" s="84">
        <f>'Proposal Budget Year 5'!R89</f>
        <v>0</v>
      </c>
      <c r="G13" s="90">
        <f t="shared" si="0"/>
        <v>0</v>
      </c>
    </row>
    <row r="14" spans="1:7" ht="30" customHeight="1" thickBot="1" x14ac:dyDescent="0.3">
      <c r="A14" s="83" t="s">
        <v>77</v>
      </c>
      <c r="B14" s="87">
        <f>'Proposal Budget Year 1'!R90</f>
        <v>0</v>
      </c>
      <c r="C14" s="84">
        <f>'Proposal Budget Year 2'!R90</f>
        <v>0</v>
      </c>
      <c r="D14" s="84">
        <f>'Proposal Budget Year 3'!R90</f>
        <v>0</v>
      </c>
      <c r="E14" s="84">
        <f>'Proposal Budget Year 4'!R90</f>
        <v>0</v>
      </c>
      <c r="F14" s="84">
        <f>'Proposal Budget Year 5'!R90</f>
        <v>0</v>
      </c>
      <c r="G14" s="90">
        <f t="shared" si="0"/>
        <v>0</v>
      </c>
    </row>
    <row r="15" spans="1:7" ht="30" customHeight="1" thickBot="1" x14ac:dyDescent="0.3">
      <c r="A15" s="83" t="s">
        <v>78</v>
      </c>
      <c r="B15" s="87">
        <f>'Proposal Budget Year 1'!R91</f>
        <v>0</v>
      </c>
      <c r="C15" s="84">
        <f>'Proposal Budget Year 2'!R91</f>
        <v>0</v>
      </c>
      <c r="D15" s="84">
        <f>'Proposal Budget Year 3'!R91</f>
        <v>0</v>
      </c>
      <c r="E15" s="84">
        <f>'Proposal Budget Year 4'!R91</f>
        <v>0</v>
      </c>
      <c r="F15" s="84">
        <f>'Proposal Budget Year 5'!R91</f>
        <v>0</v>
      </c>
      <c r="G15" s="90">
        <f t="shared" si="0"/>
        <v>0</v>
      </c>
    </row>
    <row r="16" spans="1:7" ht="30" customHeight="1" thickBot="1" x14ac:dyDescent="0.3">
      <c r="A16" s="83" t="s">
        <v>264</v>
      </c>
      <c r="B16" s="87">
        <f>'Proposal Budget Year 1'!R92</f>
        <v>0</v>
      </c>
      <c r="C16" s="84">
        <f>'Proposal Budget Year 2'!R92</f>
        <v>0</v>
      </c>
      <c r="D16" s="84">
        <f>'Proposal Budget Year 3'!R92</f>
        <v>0</v>
      </c>
      <c r="E16" s="84">
        <f>'Proposal Budget Year 4'!R92</f>
        <v>0</v>
      </c>
      <c r="F16" s="84">
        <f>'Proposal Budget Year 5'!R92</f>
        <v>0</v>
      </c>
      <c r="G16" s="90">
        <f t="shared" si="0"/>
        <v>0</v>
      </c>
    </row>
    <row r="17" spans="1:7" ht="30" customHeight="1" thickBot="1" x14ac:dyDescent="0.3">
      <c r="A17" s="83" t="s">
        <v>79</v>
      </c>
      <c r="B17" s="87">
        <f>'Proposal Budget Year 1'!R93</f>
        <v>0</v>
      </c>
      <c r="C17" s="84">
        <f>'Proposal Budget Year 2'!R93</f>
        <v>0</v>
      </c>
      <c r="D17" s="84">
        <f>'Proposal Budget Year 3'!R93</f>
        <v>0</v>
      </c>
      <c r="E17" s="84">
        <f>'Proposal Budget Year 4'!R93</f>
        <v>0</v>
      </c>
      <c r="F17" s="84">
        <f>'Proposal Budget Year 5'!R93</f>
        <v>0</v>
      </c>
      <c r="G17" s="90">
        <f t="shared" si="0"/>
        <v>0</v>
      </c>
    </row>
    <row r="18" spans="1:7" ht="30" customHeight="1" thickBot="1" x14ac:dyDescent="0.3">
      <c r="A18" s="83" t="s">
        <v>80</v>
      </c>
      <c r="B18" s="87">
        <f>'Proposal Budget Year 1'!R94</f>
        <v>0</v>
      </c>
      <c r="C18" s="84">
        <f>'Proposal Budget Year 2'!R94</f>
        <v>0</v>
      </c>
      <c r="D18" s="84">
        <f>'Proposal Budget Year 3'!R94</f>
        <v>0</v>
      </c>
      <c r="E18" s="84">
        <f>'Proposal Budget Year 4'!R94</f>
        <v>0</v>
      </c>
      <c r="F18" s="84">
        <f>'Proposal Budget Year 5'!R94</f>
        <v>0</v>
      </c>
      <c r="G18" s="90">
        <f t="shared" si="0"/>
        <v>0</v>
      </c>
    </row>
    <row r="19" spans="1:7" ht="30" customHeight="1" thickBot="1" x14ac:dyDescent="0.3">
      <c r="A19" s="83" t="s">
        <v>81</v>
      </c>
      <c r="B19" s="87">
        <f>'Proposal Budget Year 1'!R95</f>
        <v>0</v>
      </c>
      <c r="C19" s="84">
        <f>'Proposal Budget Year 2'!R95</f>
        <v>0</v>
      </c>
      <c r="D19" s="84">
        <f>'Proposal Budget Year 3'!R95</f>
        <v>0</v>
      </c>
      <c r="E19" s="84">
        <f>'Proposal Budget Year 4'!R95</f>
        <v>0</v>
      </c>
      <c r="F19" s="84">
        <f>'Proposal Budget Year 5'!R95</f>
        <v>0</v>
      </c>
      <c r="G19" s="90">
        <f t="shared" si="0"/>
        <v>0</v>
      </c>
    </row>
    <row r="20" spans="1:7" ht="30" customHeight="1" thickBot="1" x14ac:dyDescent="0.3">
      <c r="A20" s="83" t="s">
        <v>82</v>
      </c>
      <c r="B20" s="87">
        <f>'Proposal Budget Year 1'!R96</f>
        <v>0</v>
      </c>
      <c r="C20" s="84">
        <f>'Proposal Budget Year 2'!R96</f>
        <v>0</v>
      </c>
      <c r="D20" s="84">
        <f>'Proposal Budget Year 3'!R96</f>
        <v>0</v>
      </c>
      <c r="E20" s="84">
        <f>'Proposal Budget Year 4'!R96</f>
        <v>0</v>
      </c>
      <c r="F20" s="84">
        <f>'Proposal Budget Year 5'!R96</f>
        <v>0</v>
      </c>
      <c r="G20" s="90">
        <f t="shared" si="0"/>
        <v>0</v>
      </c>
    </row>
    <row r="21" spans="1:7" ht="30" customHeight="1" thickBot="1" x14ac:dyDescent="0.3">
      <c r="A21" s="83" t="s">
        <v>83</v>
      </c>
      <c r="B21" s="87">
        <f>SUM('Proposal Budget Year 1'!R99:R101)</f>
        <v>0</v>
      </c>
      <c r="C21" s="84">
        <f>SUM('Proposal Budget Year 2'!R99:R101)</f>
        <v>0</v>
      </c>
      <c r="D21" s="84">
        <f>SUM('Proposal Budget Year 3'!R99:R101)</f>
        <v>0</v>
      </c>
      <c r="E21" s="84">
        <f>SUM('Proposal Budget Year 4'!R99:R101)</f>
        <v>0</v>
      </c>
      <c r="F21" s="84">
        <f>SUM('Proposal Budget Year 5'!R99:R101)</f>
        <v>0</v>
      </c>
      <c r="G21" s="90">
        <f t="shared" si="0"/>
        <v>0</v>
      </c>
    </row>
    <row r="22" spans="1:7" ht="30" customHeight="1" thickBot="1" x14ac:dyDescent="0.3">
      <c r="A22" s="83" t="s">
        <v>84</v>
      </c>
      <c r="B22" s="87">
        <f>SUM('Proposal Budget Year 1'!R103:R105)</f>
        <v>0</v>
      </c>
      <c r="C22" s="84">
        <f>SUM('Proposal Budget Year 2'!R103:R105)</f>
        <v>0</v>
      </c>
      <c r="D22" s="84">
        <f>SUM('Proposal Budget Year 3'!R103:R105)</f>
        <v>0</v>
      </c>
      <c r="E22" s="84">
        <f>SUM('Proposal Budget Year 4'!R103:R105)</f>
        <v>0</v>
      </c>
      <c r="F22" s="84">
        <f>SUM('Proposal Budget Year 5'!R103:R105)</f>
        <v>0</v>
      </c>
      <c r="G22" s="90">
        <f t="shared" si="0"/>
        <v>0</v>
      </c>
    </row>
    <row r="23" spans="1:7" ht="30" customHeight="1" thickBot="1" x14ac:dyDescent="0.3">
      <c r="A23" s="83" t="s">
        <v>85</v>
      </c>
      <c r="B23" s="87">
        <f>'Proposal Budget Year 1'!R106</f>
        <v>0</v>
      </c>
      <c r="C23" s="84">
        <f>'Proposal Budget Year 2'!R106</f>
        <v>0</v>
      </c>
      <c r="D23" s="84">
        <f>'Proposal Budget Year 3'!R106</f>
        <v>0</v>
      </c>
      <c r="E23" s="84">
        <f>'Proposal Budget Year 4'!R106</f>
        <v>0</v>
      </c>
      <c r="F23" s="84">
        <f>'Proposal Budget Year 5'!R106</f>
        <v>0</v>
      </c>
      <c r="G23" s="90">
        <f t="shared" si="0"/>
        <v>0</v>
      </c>
    </row>
    <row r="24" spans="1:7" ht="30" customHeight="1" thickBot="1" x14ac:dyDescent="0.3">
      <c r="A24" s="83" t="s">
        <v>86</v>
      </c>
      <c r="B24" s="87">
        <f>'Proposal Budget Year 1'!R110</f>
        <v>0</v>
      </c>
      <c r="C24" s="84">
        <f>'Proposal Budget Year 2'!R110</f>
        <v>0</v>
      </c>
      <c r="D24" s="84">
        <f>'Proposal Budget Year 3'!R110</f>
        <v>0</v>
      </c>
      <c r="E24" s="84">
        <f>'Proposal Budget Year 4'!R110</f>
        <v>0</v>
      </c>
      <c r="F24" s="84">
        <f>'Proposal Budget Year 5'!R110</f>
        <v>0</v>
      </c>
      <c r="G24" s="90">
        <f t="shared" si="0"/>
        <v>0</v>
      </c>
    </row>
    <row r="25" spans="1:7" ht="30" customHeight="1" thickBot="1" x14ac:dyDescent="0.3">
      <c r="A25" s="83" t="s">
        <v>87</v>
      </c>
      <c r="B25" s="87">
        <f>'Proposal Budget Year 1'!R111</f>
        <v>0</v>
      </c>
      <c r="C25" s="84">
        <f>'Proposal Budget Year 2'!R111</f>
        <v>0</v>
      </c>
      <c r="D25" s="84">
        <f>'Proposal Budget Year 3'!R111</f>
        <v>0</v>
      </c>
      <c r="E25" s="84">
        <f>'Proposal Budget Year 4'!R111</f>
        <v>0</v>
      </c>
      <c r="F25" s="84">
        <f>'Proposal Budget Year 5'!R111</f>
        <v>0</v>
      </c>
      <c r="G25" s="90">
        <f t="shared" si="0"/>
        <v>0</v>
      </c>
    </row>
    <row r="26" spans="1:7" ht="30" customHeight="1" thickBot="1" x14ac:dyDescent="0.3">
      <c r="A26" s="83" t="s">
        <v>88</v>
      </c>
      <c r="B26" s="87">
        <f>'Proposal Budget Year 1'!R112</f>
        <v>0</v>
      </c>
      <c r="C26" s="84">
        <f>'Proposal Budget Year 2'!R112</f>
        <v>0</v>
      </c>
      <c r="D26" s="84">
        <f>'Proposal Budget Year 3'!R112</f>
        <v>0</v>
      </c>
      <c r="E26" s="84">
        <f>'Proposal Budget Year 4'!R112</f>
        <v>0</v>
      </c>
      <c r="F26" s="84">
        <f>'Proposal Budget Year 5'!R112</f>
        <v>0</v>
      </c>
      <c r="G26" s="90">
        <f t="shared" si="0"/>
        <v>0</v>
      </c>
    </row>
    <row r="27" spans="1:7" ht="30" customHeight="1" thickBot="1" x14ac:dyDescent="0.3">
      <c r="A27" s="83" t="s">
        <v>89</v>
      </c>
      <c r="B27" s="87">
        <f>'Proposal Budget Year 1'!R113</f>
        <v>0</v>
      </c>
      <c r="C27" s="84">
        <f>'Proposal Budget Year 2'!R113</f>
        <v>0</v>
      </c>
      <c r="D27" s="84">
        <f>'Proposal Budget Year 3'!R113</f>
        <v>0</v>
      </c>
      <c r="E27" s="84">
        <f>'Proposal Budget Year 4'!R113</f>
        <v>0</v>
      </c>
      <c r="F27" s="84">
        <f>'Proposal Budget Year 5'!R113</f>
        <v>0</v>
      </c>
      <c r="G27" s="90">
        <f t="shared" si="0"/>
        <v>0</v>
      </c>
    </row>
    <row r="28" spans="1:7" ht="30" customHeight="1" thickBot="1" x14ac:dyDescent="0.3">
      <c r="A28" s="83" t="s">
        <v>90</v>
      </c>
      <c r="B28" s="87">
        <f>'Proposal Budget Year 1'!R114</f>
        <v>0</v>
      </c>
      <c r="C28" s="84">
        <f>'Proposal Budget Year 2'!R114</f>
        <v>0</v>
      </c>
      <c r="D28" s="84">
        <f>'Proposal Budget Year 3'!R114</f>
        <v>0</v>
      </c>
      <c r="E28" s="84">
        <f>'Proposal Budget Year 4'!R114</f>
        <v>0</v>
      </c>
      <c r="F28" s="84">
        <f>'Proposal Budget Year 5'!R114</f>
        <v>0</v>
      </c>
      <c r="G28" s="90">
        <f t="shared" si="0"/>
        <v>0</v>
      </c>
    </row>
    <row r="29" spans="1:7" ht="30" customHeight="1" thickBot="1" x14ac:dyDescent="0.3">
      <c r="A29" s="83" t="s">
        <v>91</v>
      </c>
      <c r="B29" s="87">
        <f>'Proposal Budget Year 1'!R115</f>
        <v>0</v>
      </c>
      <c r="C29" s="84">
        <f>'Proposal Budget Year 2'!R115</f>
        <v>0</v>
      </c>
      <c r="D29" s="84">
        <f>'Proposal Budget Year 3'!R115</f>
        <v>0</v>
      </c>
      <c r="E29" s="84">
        <f>'Proposal Budget Year 4'!R115</f>
        <v>0</v>
      </c>
      <c r="F29" s="84">
        <f>'Proposal Budget Year 5'!R115</f>
        <v>0</v>
      </c>
      <c r="G29" s="90">
        <f t="shared" si="0"/>
        <v>0</v>
      </c>
    </row>
    <row r="30" spans="1:7" ht="30" customHeight="1" thickBot="1" x14ac:dyDescent="0.3">
      <c r="A30" s="83" t="s">
        <v>272</v>
      </c>
      <c r="B30" s="87">
        <f>'Proposal Budget Year 1'!R116</f>
        <v>0</v>
      </c>
      <c r="C30" s="84">
        <f>'Proposal Budget Year 2'!R116</f>
        <v>0</v>
      </c>
      <c r="D30" s="84">
        <f>'Proposal Budget Year 3'!R116</f>
        <v>0</v>
      </c>
      <c r="E30" s="84">
        <f>'Proposal Budget Year 4'!R116</f>
        <v>0</v>
      </c>
      <c r="F30" s="84">
        <f>'Proposal Budget Year 5'!R116</f>
        <v>0</v>
      </c>
      <c r="G30" s="90">
        <f t="shared" si="0"/>
        <v>0</v>
      </c>
    </row>
    <row r="31" spans="1:7" ht="30" customHeight="1" thickBot="1" x14ac:dyDescent="0.3">
      <c r="A31" s="83" t="s">
        <v>92</v>
      </c>
      <c r="B31" s="87">
        <f>'Proposal Budget Year 1'!R117</f>
        <v>0</v>
      </c>
      <c r="C31" s="84">
        <f>'Proposal Budget Year 2'!R117</f>
        <v>0</v>
      </c>
      <c r="D31" s="84">
        <f>'Proposal Budget Year 3'!R117</f>
        <v>0</v>
      </c>
      <c r="E31" s="84">
        <f>'Proposal Budget Year 4'!R117</f>
        <v>0</v>
      </c>
      <c r="F31" s="84">
        <f>'Proposal Budget Year 5'!R117</f>
        <v>0</v>
      </c>
      <c r="G31" s="90">
        <f t="shared" si="0"/>
        <v>0</v>
      </c>
    </row>
    <row r="32" spans="1:7" ht="30" customHeight="1" thickBot="1" x14ac:dyDescent="0.3">
      <c r="A32" s="83" t="s">
        <v>93</v>
      </c>
      <c r="B32" s="87">
        <f>'Proposal Budget Year 1'!R118</f>
        <v>0</v>
      </c>
      <c r="C32" s="84">
        <f>'Proposal Budget Year 2'!R118</f>
        <v>0</v>
      </c>
      <c r="D32" s="84">
        <f>'Proposal Budget Year 3'!R118</f>
        <v>0</v>
      </c>
      <c r="E32" s="84">
        <f>'Proposal Budget Year 4'!R118</f>
        <v>0</v>
      </c>
      <c r="F32" s="84">
        <f>'Proposal Budget Year 5'!R118</f>
        <v>0</v>
      </c>
      <c r="G32" s="90">
        <f t="shared" si="0"/>
        <v>0</v>
      </c>
    </row>
    <row r="33" spans="1:7" ht="30" customHeight="1" thickBot="1" x14ac:dyDescent="0.3">
      <c r="A33" s="83" t="s">
        <v>94</v>
      </c>
      <c r="B33" s="87">
        <f>'Proposal Budget Year 1'!R119</f>
        <v>0</v>
      </c>
      <c r="C33" s="84">
        <f>'Proposal Budget Year 2'!R119</f>
        <v>0</v>
      </c>
      <c r="D33" s="84">
        <f>'Proposal Budget Year 3'!R119</f>
        <v>0</v>
      </c>
      <c r="E33" s="84">
        <f>'Proposal Budget Year 4'!R119</f>
        <v>0</v>
      </c>
      <c r="F33" s="84">
        <f>'Proposal Budget Year 5'!R119</f>
        <v>0</v>
      </c>
      <c r="G33" s="90">
        <f t="shared" si="0"/>
        <v>0</v>
      </c>
    </row>
    <row r="34" spans="1:7" ht="30" customHeight="1" thickBot="1" x14ac:dyDescent="0.3">
      <c r="A34" s="83" t="s">
        <v>95</v>
      </c>
      <c r="B34" s="87">
        <f>'Proposal Budget Year 1'!R120</f>
        <v>0</v>
      </c>
      <c r="C34" s="84">
        <f>'Proposal Budget Year 2'!R120</f>
        <v>0</v>
      </c>
      <c r="D34" s="84">
        <f>'Proposal Budget Year 3'!R120</f>
        <v>0</v>
      </c>
      <c r="E34" s="84">
        <f>'Proposal Budget Year 4'!R120</f>
        <v>0</v>
      </c>
      <c r="F34" s="84">
        <f>'Proposal Budget Year 5'!R120</f>
        <v>0</v>
      </c>
      <c r="G34" s="90">
        <f t="shared" si="0"/>
        <v>0</v>
      </c>
    </row>
    <row r="35" spans="1:7" ht="30" customHeight="1" thickBot="1" x14ac:dyDescent="0.3">
      <c r="A35" s="83" t="s">
        <v>96</v>
      </c>
      <c r="B35" s="87">
        <f>'Proposal Budget Year 1'!R121</f>
        <v>0</v>
      </c>
      <c r="C35" s="84">
        <f>'Proposal Budget Year 2'!R121</f>
        <v>0</v>
      </c>
      <c r="D35" s="84">
        <f>'Proposal Budget Year 3'!R121</f>
        <v>0</v>
      </c>
      <c r="E35" s="84">
        <f>'Proposal Budget Year 4'!R121</f>
        <v>0</v>
      </c>
      <c r="F35" s="84">
        <f>'Proposal Budget Year 5'!R121</f>
        <v>0</v>
      </c>
      <c r="G35" s="90">
        <f t="shared" si="0"/>
        <v>0</v>
      </c>
    </row>
    <row r="36" spans="1:7" ht="30" customHeight="1" thickBot="1" x14ac:dyDescent="0.3">
      <c r="A36" s="83" t="s">
        <v>97</v>
      </c>
      <c r="B36" s="87">
        <f>'Proposal Budget Year 1'!R122</f>
        <v>0</v>
      </c>
      <c r="C36" s="84">
        <f>'Proposal Budget Year 2'!R122</f>
        <v>0</v>
      </c>
      <c r="D36" s="84">
        <f>'Proposal Budget Year 3'!R122</f>
        <v>0</v>
      </c>
      <c r="E36" s="84">
        <f>'Proposal Budget Year 4'!R122</f>
        <v>0</v>
      </c>
      <c r="F36" s="84">
        <f>'Proposal Budget Year 5'!R122</f>
        <v>0</v>
      </c>
      <c r="G36" s="90">
        <f t="shared" si="0"/>
        <v>0</v>
      </c>
    </row>
    <row r="37" spans="1:7" ht="30" customHeight="1" thickBot="1" x14ac:dyDescent="0.3">
      <c r="A37" s="83" t="s">
        <v>98</v>
      </c>
      <c r="B37" s="87">
        <f>'Proposal Budget Year 1'!R123</f>
        <v>0</v>
      </c>
      <c r="C37" s="84">
        <f>'Proposal Budget Year 2'!R123</f>
        <v>0</v>
      </c>
      <c r="D37" s="84">
        <f>'Proposal Budget Year 3'!R123</f>
        <v>0</v>
      </c>
      <c r="E37" s="84">
        <f>'Proposal Budget Year 4'!R123</f>
        <v>0</v>
      </c>
      <c r="F37" s="84">
        <f>'Proposal Budget Year 5'!R123</f>
        <v>0</v>
      </c>
      <c r="G37" s="90">
        <f t="shared" si="0"/>
        <v>0</v>
      </c>
    </row>
    <row r="38" spans="1:7" ht="30" customHeight="1" thickBot="1" x14ac:dyDescent="0.3">
      <c r="A38" s="83" t="s">
        <v>124</v>
      </c>
      <c r="B38" s="87">
        <f>'Proposal Budget Year 1'!R124</f>
        <v>0</v>
      </c>
      <c r="C38" s="84">
        <f>'Proposal Budget Year 2'!R124</f>
        <v>0</v>
      </c>
      <c r="D38" s="84">
        <f>'Proposal Budget Year 3'!R124</f>
        <v>0</v>
      </c>
      <c r="E38" s="84">
        <f>'Proposal Budget Year 4'!R124</f>
        <v>0</v>
      </c>
      <c r="F38" s="84">
        <f>'Proposal Budget Year 5'!R124</f>
        <v>0</v>
      </c>
      <c r="G38" s="90">
        <f t="shared" si="0"/>
        <v>0</v>
      </c>
    </row>
    <row r="39" spans="1:7" ht="30" customHeight="1" thickBot="1" x14ac:dyDescent="0.3">
      <c r="A39" s="83" t="s">
        <v>99</v>
      </c>
      <c r="B39" s="87">
        <f>'Proposal Budget Year 1'!R129</f>
        <v>0</v>
      </c>
      <c r="C39" s="84">
        <f>'Proposal Budget Year 2'!R129</f>
        <v>0</v>
      </c>
      <c r="D39" s="84">
        <f>'Proposal Budget Year 3'!R129</f>
        <v>0</v>
      </c>
      <c r="E39" s="84">
        <f>'Proposal Budget Year 4'!R129</f>
        <v>0</v>
      </c>
      <c r="F39" s="84">
        <f>'Proposal Budget Year 5'!R129</f>
        <v>0</v>
      </c>
      <c r="G39" s="90">
        <f t="shared" si="0"/>
        <v>0</v>
      </c>
    </row>
    <row r="40" spans="1:7" s="179" customFormat="1" ht="30" customHeight="1" thickBot="1" x14ac:dyDescent="0.3">
      <c r="A40" s="177" t="s">
        <v>239</v>
      </c>
      <c r="B40" s="178">
        <f t="shared" ref="B40:G40" si="1">SUM(B5:B39)</f>
        <v>0</v>
      </c>
      <c r="C40" s="178">
        <f t="shared" si="1"/>
        <v>0</v>
      </c>
      <c r="D40" s="178">
        <f t="shared" si="1"/>
        <v>0</v>
      </c>
      <c r="E40" s="178">
        <f t="shared" si="1"/>
        <v>0</v>
      </c>
      <c r="F40" s="178">
        <f t="shared" si="1"/>
        <v>0</v>
      </c>
      <c r="G40" s="178">
        <f t="shared" si="1"/>
        <v>0</v>
      </c>
    </row>
    <row r="41" spans="1:7" ht="30" customHeight="1" thickBot="1" x14ac:dyDescent="0.3">
      <c r="A41" s="83" t="s">
        <v>100</v>
      </c>
      <c r="B41" s="174">
        <f>'Proposal Budget Year 1'!R137</f>
        <v>0</v>
      </c>
      <c r="C41" s="175">
        <f>'Proposal Budget Year 2'!R137</f>
        <v>0</v>
      </c>
      <c r="D41" s="175">
        <f>'Proposal Budget Year 3'!R137</f>
        <v>0</v>
      </c>
      <c r="E41" s="175">
        <f>'Proposal Budget Year 4'!R137</f>
        <v>0</v>
      </c>
      <c r="F41" s="176">
        <f>'Proposal Budget Year 5'!R137</f>
        <v>0</v>
      </c>
      <c r="G41" s="91">
        <f>SUM(B41:F41)</f>
        <v>0</v>
      </c>
    </row>
    <row r="42" spans="1:7" s="88" customFormat="1" ht="30" customHeight="1" thickBot="1" x14ac:dyDescent="0.3">
      <c r="A42" s="172" t="s">
        <v>240</v>
      </c>
      <c r="B42" s="173">
        <f t="shared" ref="B42:G42" si="2">SUM(B40:B41)</f>
        <v>0</v>
      </c>
      <c r="C42" s="173">
        <f t="shared" si="2"/>
        <v>0</v>
      </c>
      <c r="D42" s="173">
        <f t="shared" si="2"/>
        <v>0</v>
      </c>
      <c r="E42" s="173">
        <f t="shared" si="2"/>
        <v>0</v>
      </c>
      <c r="F42" s="173">
        <f t="shared" si="2"/>
        <v>0</v>
      </c>
      <c r="G42" s="173">
        <f t="shared" si="2"/>
        <v>0</v>
      </c>
    </row>
  </sheetData>
  <sheetProtection sheet="1" objects="1" scenarios="1"/>
  <mergeCells count="5">
    <mergeCell ref="A1:G1"/>
    <mergeCell ref="C2:G2"/>
    <mergeCell ref="C3:G3"/>
    <mergeCell ref="A2:B2"/>
    <mergeCell ref="A3:B3"/>
  </mergeCells>
  <pageMargins left="0.5" right="0.5" top="0.5" bottom="0.5" header="0.5" footer="0.5"/>
  <pageSetup scale="51" orientation="portrait" r:id="rId1"/>
  <headerFooter alignWithMargins="0">
    <oddFooter>&amp;R&amp;8&amp;F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4"/>
  <sheetViews>
    <sheetView zoomScale="85" zoomScaleNormal="85" workbookViewId="0">
      <selection activeCell="K11" sqref="K11"/>
    </sheetView>
  </sheetViews>
  <sheetFormatPr defaultColWidth="9.109375" defaultRowHeight="13.2" x14ac:dyDescent="0.25"/>
  <cols>
    <col min="1" max="1" width="52.44140625" customWidth="1"/>
    <col min="2" max="2" width="22.44140625" customWidth="1"/>
    <col min="3" max="3" width="22.44140625" style="1" customWidth="1"/>
    <col min="4" max="7" width="22.44140625" customWidth="1"/>
  </cols>
  <sheetData>
    <row r="1" spans="1:7" s="66" customFormat="1" ht="20.100000000000001" customHeight="1" thickBot="1" x14ac:dyDescent="0.35">
      <c r="A1" s="369" t="s">
        <v>25</v>
      </c>
      <c r="B1" s="370"/>
      <c r="C1" s="370"/>
      <c r="D1" s="370"/>
      <c r="E1" s="370"/>
      <c r="F1" s="370"/>
      <c r="G1" s="371"/>
    </row>
    <row r="2" spans="1:7" s="66" customFormat="1" ht="20.100000000000001" customHeight="1" thickBot="1" x14ac:dyDescent="0.35">
      <c r="A2" s="372" t="s">
        <v>10</v>
      </c>
      <c r="B2" s="373"/>
      <c r="C2" s="317">
        <f>'Project Budget Overview'!D4</f>
        <v>0</v>
      </c>
      <c r="D2" s="318"/>
      <c r="E2" s="318"/>
      <c r="F2" s="318"/>
      <c r="G2" s="374"/>
    </row>
    <row r="3" spans="1:7" s="66" customFormat="1" ht="20.100000000000001" customHeight="1" thickBot="1" x14ac:dyDescent="0.35">
      <c r="A3" s="372" t="s">
        <v>11</v>
      </c>
      <c r="B3" s="373"/>
      <c r="C3" s="317">
        <f>'Project Budget Overview'!D6</f>
        <v>0</v>
      </c>
      <c r="D3" s="318"/>
      <c r="E3" s="318"/>
      <c r="F3" s="318"/>
      <c r="G3" s="374"/>
    </row>
    <row r="4" spans="1:7" s="82" customFormat="1" ht="39.75" customHeight="1" thickBot="1" x14ac:dyDescent="0.35">
      <c r="A4" s="79" t="s">
        <v>233</v>
      </c>
      <c r="B4" s="80" t="s">
        <v>151</v>
      </c>
      <c r="C4" s="81" t="s">
        <v>152</v>
      </c>
      <c r="D4" s="81" t="s">
        <v>153</v>
      </c>
      <c r="E4" s="81" t="s">
        <v>154</v>
      </c>
      <c r="F4" s="81" t="s">
        <v>155</v>
      </c>
      <c r="G4" s="89" t="s">
        <v>281</v>
      </c>
    </row>
    <row r="5" spans="1:7" ht="30" customHeight="1" thickBot="1" x14ac:dyDescent="0.3">
      <c r="A5" s="83" t="s">
        <v>234</v>
      </c>
      <c r="B5" s="185">
        <f>'Proposal Budget Year 1'!R73</f>
        <v>0</v>
      </c>
      <c r="C5" s="186">
        <f>'Proposal Budget Year 2'!R73</f>
        <v>0</v>
      </c>
      <c r="D5" s="187">
        <f>'Proposal Budget Year 3'!R73</f>
        <v>0</v>
      </c>
      <c r="E5" s="187">
        <f>'Proposal Budget Year 4'!R73</f>
        <v>0</v>
      </c>
      <c r="F5" s="187">
        <f>'Proposal Budget Year 5'!R73</f>
        <v>0</v>
      </c>
      <c r="G5" s="188">
        <f t="shared" ref="G5:G11" si="0">SUM(B5:F5)</f>
        <v>0</v>
      </c>
    </row>
    <row r="6" spans="1:7" ht="30" customHeight="1" thickBot="1" x14ac:dyDescent="0.3">
      <c r="A6" s="83" t="s">
        <v>235</v>
      </c>
      <c r="B6" s="189">
        <f>'Proposal Budget Year 1'!R97</f>
        <v>0</v>
      </c>
      <c r="C6" s="187">
        <f>'Proposal Budget Year 2'!R97</f>
        <v>0</v>
      </c>
      <c r="D6" s="187">
        <f>'Proposal Budget Year 3'!R97</f>
        <v>0</v>
      </c>
      <c r="E6" s="187">
        <f>'Proposal Budget Year 4'!R97</f>
        <v>0</v>
      </c>
      <c r="F6" s="187">
        <f>'Proposal Budget Year 5'!R97</f>
        <v>0</v>
      </c>
      <c r="G6" s="188">
        <f t="shared" si="0"/>
        <v>0</v>
      </c>
    </row>
    <row r="7" spans="1:7" ht="30" customHeight="1" thickBot="1" x14ac:dyDescent="0.3">
      <c r="A7" s="83" t="s">
        <v>162</v>
      </c>
      <c r="B7" s="189">
        <f>'Proposal Budget Year 1'!A101</f>
        <v>0</v>
      </c>
      <c r="C7" s="187">
        <f>'Proposal Budget Year 2'!A101</f>
        <v>0</v>
      </c>
      <c r="D7" s="187">
        <f>'Proposal Budget Year 3'!A101</f>
        <v>0</v>
      </c>
      <c r="E7" s="187">
        <f>'Proposal Budget Year 4'!A101</f>
        <v>0</v>
      </c>
      <c r="F7" s="187">
        <f>'Proposal Budget Year 5'!A101</f>
        <v>0</v>
      </c>
      <c r="G7" s="188">
        <f t="shared" si="0"/>
        <v>0</v>
      </c>
    </row>
    <row r="8" spans="1:7" ht="30" customHeight="1" thickBot="1" x14ac:dyDescent="0.3">
      <c r="A8" s="83" t="s">
        <v>163</v>
      </c>
      <c r="B8" s="189">
        <f>'Proposal Budget Year 1'!A105</f>
        <v>0</v>
      </c>
      <c r="C8" s="187">
        <f>'Proposal Budget Year 2'!A105</f>
        <v>0</v>
      </c>
      <c r="D8" s="187">
        <f>'Proposal Budget Year 3'!A105</f>
        <v>0</v>
      </c>
      <c r="E8" s="187">
        <f>'Proposal Budget Year 4'!A105</f>
        <v>0</v>
      </c>
      <c r="F8" s="187">
        <f>'Proposal Budget Year 5'!A105</f>
        <v>0</v>
      </c>
      <c r="G8" s="188">
        <f t="shared" si="0"/>
        <v>0</v>
      </c>
    </row>
    <row r="9" spans="1:7" ht="30" customHeight="1" thickBot="1" x14ac:dyDescent="0.3">
      <c r="A9" s="83" t="s">
        <v>68</v>
      </c>
      <c r="B9" s="189">
        <f>'Proposal Budget Year 1'!R106</f>
        <v>0</v>
      </c>
      <c r="C9" s="187">
        <f>'Proposal Budget Year 2'!R106</f>
        <v>0</v>
      </c>
      <c r="D9" s="187">
        <f>'Proposal Budget Year 3'!R106</f>
        <v>0</v>
      </c>
      <c r="E9" s="187">
        <f>'Proposal Budget Year 4'!R106</f>
        <v>0</v>
      </c>
      <c r="F9" s="187">
        <f>'Proposal Budget Year 5'!R106</f>
        <v>0</v>
      </c>
      <c r="G9" s="188">
        <f t="shared" si="0"/>
        <v>0</v>
      </c>
    </row>
    <row r="10" spans="1:7" ht="30" customHeight="1" thickBot="1" x14ac:dyDescent="0.3">
      <c r="A10" s="83" t="s">
        <v>236</v>
      </c>
      <c r="B10" s="189">
        <f>'Proposal Budget Year 1'!R125</f>
        <v>0</v>
      </c>
      <c r="C10" s="187">
        <f>'Proposal Budget Year 2'!R125</f>
        <v>0</v>
      </c>
      <c r="D10" s="187">
        <f>'Proposal Budget Year 3'!R125</f>
        <v>0</v>
      </c>
      <c r="E10" s="187">
        <f>'Proposal Budget Year 4'!R125</f>
        <v>0</v>
      </c>
      <c r="F10" s="187">
        <f>'Proposal Budget Year 5'!R125</f>
        <v>0</v>
      </c>
      <c r="G10" s="188">
        <f t="shared" si="0"/>
        <v>0</v>
      </c>
    </row>
    <row r="11" spans="1:7" ht="30" customHeight="1" thickBot="1" x14ac:dyDescent="0.3">
      <c r="A11" s="83" t="s">
        <v>237</v>
      </c>
      <c r="B11" s="189">
        <f>'Proposal Budget Year 1'!R129</f>
        <v>0</v>
      </c>
      <c r="C11" s="187">
        <f>'Proposal Budget Year 2'!R129</f>
        <v>0</v>
      </c>
      <c r="D11" s="187">
        <f>'Proposal Budget Year 3'!R129</f>
        <v>0</v>
      </c>
      <c r="E11" s="187">
        <f>'Proposal Budget Year 4'!R129</f>
        <v>0</v>
      </c>
      <c r="F11" s="187">
        <f>'Proposal Budget Year 5'!R129</f>
        <v>0</v>
      </c>
      <c r="G11" s="188">
        <f t="shared" si="0"/>
        <v>0</v>
      </c>
    </row>
    <row r="12" spans="1:7" s="179" customFormat="1" ht="30" customHeight="1" thickBot="1" x14ac:dyDescent="0.3">
      <c r="A12" s="177" t="s">
        <v>239</v>
      </c>
      <c r="B12" s="190">
        <f t="shared" ref="B12:G12" si="1">SUM(B5:B11)</f>
        <v>0</v>
      </c>
      <c r="C12" s="191">
        <f t="shared" si="1"/>
        <v>0</v>
      </c>
      <c r="D12" s="191">
        <f t="shared" si="1"/>
        <v>0</v>
      </c>
      <c r="E12" s="191">
        <f t="shared" si="1"/>
        <v>0</v>
      </c>
      <c r="F12" s="191">
        <f t="shared" si="1"/>
        <v>0</v>
      </c>
      <c r="G12" s="192">
        <f t="shared" si="1"/>
        <v>0</v>
      </c>
    </row>
    <row r="13" spans="1:7" ht="30" customHeight="1" thickBot="1" x14ac:dyDescent="0.3">
      <c r="A13" s="83" t="s">
        <v>238</v>
      </c>
      <c r="B13" s="189">
        <f>'Proposal Budget Year 1'!R137</f>
        <v>0</v>
      </c>
      <c r="C13" s="189">
        <f>'Proposal Budget Year 2'!R137</f>
        <v>0</v>
      </c>
      <c r="D13" s="189">
        <f>'Proposal Budget Year 3'!R137</f>
        <v>0</v>
      </c>
      <c r="E13" s="189">
        <f>'Proposal Budget Year 4'!R137</f>
        <v>0</v>
      </c>
      <c r="F13" s="189">
        <f>'Proposal Budget Year 5'!R137</f>
        <v>0</v>
      </c>
      <c r="G13" s="188">
        <f>SUM(B13:F13)</f>
        <v>0</v>
      </c>
    </row>
    <row r="14" spans="1:7" s="88" customFormat="1" ht="30" customHeight="1" thickBot="1" x14ac:dyDescent="0.3">
      <c r="A14" s="193" t="s">
        <v>240</v>
      </c>
      <c r="B14" s="192">
        <f t="shared" ref="B14:G14" si="2">SUM(B12:B13)</f>
        <v>0</v>
      </c>
      <c r="C14" s="192">
        <f t="shared" si="2"/>
        <v>0</v>
      </c>
      <c r="D14" s="192">
        <f t="shared" si="2"/>
        <v>0</v>
      </c>
      <c r="E14" s="192">
        <f t="shared" si="2"/>
        <v>0</v>
      </c>
      <c r="F14" s="192">
        <f t="shared" si="2"/>
        <v>0</v>
      </c>
      <c r="G14" s="192">
        <f t="shared" si="2"/>
        <v>0</v>
      </c>
    </row>
  </sheetData>
  <sheetProtection sheet="1" objects="1" scenarios="1"/>
  <mergeCells count="5">
    <mergeCell ref="A1:G1"/>
    <mergeCell ref="A2:B2"/>
    <mergeCell ref="C2:G2"/>
    <mergeCell ref="A3:B3"/>
    <mergeCell ref="C3:G3"/>
  </mergeCells>
  <pageMargins left="0.5" right="0.5" top="0.5" bottom="0.5" header="0.5" footer="0.5"/>
  <pageSetup scale="51" orientation="portrait" r:id="rId1"/>
  <headerFooter alignWithMargins="0">
    <oddFooter>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"/>
  <sheetViews>
    <sheetView workbookViewId="0">
      <selection activeCell="A15" sqref="A15"/>
    </sheetView>
  </sheetViews>
  <sheetFormatPr defaultColWidth="29.44140625" defaultRowHeight="17.399999999999999" x14ac:dyDescent="0.3"/>
  <cols>
    <col min="1" max="1" width="29.44140625" style="128"/>
    <col min="2" max="2" width="29.44140625" style="66"/>
    <col min="3" max="3" width="50" style="66" customWidth="1"/>
    <col min="4" max="258" width="29.44140625" style="66"/>
    <col min="259" max="259" width="50" style="66" customWidth="1"/>
    <col min="260" max="514" width="29.44140625" style="66"/>
    <col min="515" max="515" width="50" style="66" customWidth="1"/>
    <col min="516" max="770" width="29.44140625" style="66"/>
    <col min="771" max="771" width="50" style="66" customWidth="1"/>
    <col min="772" max="1026" width="29.44140625" style="66"/>
    <col min="1027" max="1027" width="50" style="66" customWidth="1"/>
    <col min="1028" max="1282" width="29.44140625" style="66"/>
    <col min="1283" max="1283" width="50" style="66" customWidth="1"/>
    <col min="1284" max="1538" width="29.44140625" style="66"/>
    <col min="1539" max="1539" width="50" style="66" customWidth="1"/>
    <col min="1540" max="1794" width="29.44140625" style="66"/>
    <col min="1795" max="1795" width="50" style="66" customWidth="1"/>
    <col min="1796" max="2050" width="29.44140625" style="66"/>
    <col min="2051" max="2051" width="50" style="66" customWidth="1"/>
    <col min="2052" max="2306" width="29.44140625" style="66"/>
    <col min="2307" max="2307" width="50" style="66" customWidth="1"/>
    <col min="2308" max="2562" width="29.44140625" style="66"/>
    <col min="2563" max="2563" width="50" style="66" customWidth="1"/>
    <col min="2564" max="2818" width="29.44140625" style="66"/>
    <col min="2819" max="2819" width="50" style="66" customWidth="1"/>
    <col min="2820" max="3074" width="29.44140625" style="66"/>
    <col min="3075" max="3075" width="50" style="66" customWidth="1"/>
    <col min="3076" max="3330" width="29.44140625" style="66"/>
    <col min="3331" max="3331" width="50" style="66" customWidth="1"/>
    <col min="3332" max="3586" width="29.44140625" style="66"/>
    <col min="3587" max="3587" width="50" style="66" customWidth="1"/>
    <col min="3588" max="3842" width="29.44140625" style="66"/>
    <col min="3843" max="3843" width="50" style="66" customWidth="1"/>
    <col min="3844" max="4098" width="29.44140625" style="66"/>
    <col min="4099" max="4099" width="50" style="66" customWidth="1"/>
    <col min="4100" max="4354" width="29.44140625" style="66"/>
    <col min="4355" max="4355" width="50" style="66" customWidth="1"/>
    <col min="4356" max="4610" width="29.44140625" style="66"/>
    <col min="4611" max="4611" width="50" style="66" customWidth="1"/>
    <col min="4612" max="4866" width="29.44140625" style="66"/>
    <col min="4867" max="4867" width="50" style="66" customWidth="1"/>
    <col min="4868" max="5122" width="29.44140625" style="66"/>
    <col min="5123" max="5123" width="50" style="66" customWidth="1"/>
    <col min="5124" max="5378" width="29.44140625" style="66"/>
    <col min="5379" max="5379" width="50" style="66" customWidth="1"/>
    <col min="5380" max="5634" width="29.44140625" style="66"/>
    <col min="5635" max="5635" width="50" style="66" customWidth="1"/>
    <col min="5636" max="5890" width="29.44140625" style="66"/>
    <col min="5891" max="5891" width="50" style="66" customWidth="1"/>
    <col min="5892" max="6146" width="29.44140625" style="66"/>
    <col min="6147" max="6147" width="50" style="66" customWidth="1"/>
    <col min="6148" max="6402" width="29.44140625" style="66"/>
    <col min="6403" max="6403" width="50" style="66" customWidth="1"/>
    <col min="6404" max="6658" width="29.44140625" style="66"/>
    <col min="6659" max="6659" width="50" style="66" customWidth="1"/>
    <col min="6660" max="6914" width="29.44140625" style="66"/>
    <col min="6915" max="6915" width="50" style="66" customWidth="1"/>
    <col min="6916" max="7170" width="29.44140625" style="66"/>
    <col min="7171" max="7171" width="50" style="66" customWidth="1"/>
    <col min="7172" max="7426" width="29.44140625" style="66"/>
    <col min="7427" max="7427" width="50" style="66" customWidth="1"/>
    <col min="7428" max="7682" width="29.44140625" style="66"/>
    <col min="7683" max="7683" width="50" style="66" customWidth="1"/>
    <col min="7684" max="7938" width="29.44140625" style="66"/>
    <col min="7939" max="7939" width="50" style="66" customWidth="1"/>
    <col min="7940" max="8194" width="29.44140625" style="66"/>
    <col min="8195" max="8195" width="50" style="66" customWidth="1"/>
    <col min="8196" max="8450" width="29.44140625" style="66"/>
    <col min="8451" max="8451" width="50" style="66" customWidth="1"/>
    <col min="8452" max="8706" width="29.44140625" style="66"/>
    <col min="8707" max="8707" width="50" style="66" customWidth="1"/>
    <col min="8708" max="8962" width="29.44140625" style="66"/>
    <col min="8963" max="8963" width="50" style="66" customWidth="1"/>
    <col min="8964" max="9218" width="29.44140625" style="66"/>
    <col min="9219" max="9219" width="50" style="66" customWidth="1"/>
    <col min="9220" max="9474" width="29.44140625" style="66"/>
    <col min="9475" max="9475" width="50" style="66" customWidth="1"/>
    <col min="9476" max="9730" width="29.44140625" style="66"/>
    <col min="9731" max="9731" width="50" style="66" customWidth="1"/>
    <col min="9732" max="9986" width="29.44140625" style="66"/>
    <col min="9987" max="9987" width="50" style="66" customWidth="1"/>
    <col min="9988" max="10242" width="29.44140625" style="66"/>
    <col min="10243" max="10243" width="50" style="66" customWidth="1"/>
    <col min="10244" max="10498" width="29.44140625" style="66"/>
    <col min="10499" max="10499" width="50" style="66" customWidth="1"/>
    <col min="10500" max="10754" width="29.44140625" style="66"/>
    <col min="10755" max="10755" width="50" style="66" customWidth="1"/>
    <col min="10756" max="11010" width="29.44140625" style="66"/>
    <col min="11011" max="11011" width="50" style="66" customWidth="1"/>
    <col min="11012" max="11266" width="29.44140625" style="66"/>
    <col min="11267" max="11267" width="50" style="66" customWidth="1"/>
    <col min="11268" max="11522" width="29.44140625" style="66"/>
    <col min="11523" max="11523" width="50" style="66" customWidth="1"/>
    <col min="11524" max="11778" width="29.44140625" style="66"/>
    <col min="11779" max="11779" width="50" style="66" customWidth="1"/>
    <col min="11780" max="12034" width="29.44140625" style="66"/>
    <col min="12035" max="12035" width="50" style="66" customWidth="1"/>
    <col min="12036" max="12290" width="29.44140625" style="66"/>
    <col min="12291" max="12291" width="50" style="66" customWidth="1"/>
    <col min="12292" max="12546" width="29.44140625" style="66"/>
    <col min="12547" max="12547" width="50" style="66" customWidth="1"/>
    <col min="12548" max="12802" width="29.44140625" style="66"/>
    <col min="12803" max="12803" width="50" style="66" customWidth="1"/>
    <col min="12804" max="13058" width="29.44140625" style="66"/>
    <col min="13059" max="13059" width="50" style="66" customWidth="1"/>
    <col min="13060" max="13314" width="29.44140625" style="66"/>
    <col min="13315" max="13315" width="50" style="66" customWidth="1"/>
    <col min="13316" max="13570" width="29.44140625" style="66"/>
    <col min="13571" max="13571" width="50" style="66" customWidth="1"/>
    <col min="13572" max="13826" width="29.44140625" style="66"/>
    <col min="13827" max="13827" width="50" style="66" customWidth="1"/>
    <col min="13828" max="14082" width="29.44140625" style="66"/>
    <col min="14083" max="14083" width="50" style="66" customWidth="1"/>
    <col min="14084" max="14338" width="29.44140625" style="66"/>
    <col min="14339" max="14339" width="50" style="66" customWidth="1"/>
    <col min="14340" max="14594" width="29.44140625" style="66"/>
    <col min="14595" max="14595" width="50" style="66" customWidth="1"/>
    <col min="14596" max="14850" width="29.44140625" style="66"/>
    <col min="14851" max="14851" width="50" style="66" customWidth="1"/>
    <col min="14852" max="15106" width="29.44140625" style="66"/>
    <col min="15107" max="15107" width="50" style="66" customWidth="1"/>
    <col min="15108" max="15362" width="29.44140625" style="66"/>
    <col min="15363" max="15363" width="50" style="66" customWidth="1"/>
    <col min="15364" max="15618" width="29.44140625" style="66"/>
    <col min="15619" max="15619" width="50" style="66" customWidth="1"/>
    <col min="15620" max="15874" width="29.44140625" style="66"/>
    <col min="15875" max="15875" width="50" style="66" customWidth="1"/>
    <col min="15876" max="16130" width="29.44140625" style="66"/>
    <col min="16131" max="16131" width="50" style="66" customWidth="1"/>
    <col min="16132" max="16384" width="29.44140625" style="66"/>
  </cols>
  <sheetData>
    <row r="1" spans="1:4" x14ac:dyDescent="0.3">
      <c r="A1" s="127" t="s">
        <v>177</v>
      </c>
      <c r="B1" s="127" t="s">
        <v>178</v>
      </c>
      <c r="C1" s="127" t="s">
        <v>179</v>
      </c>
      <c r="D1" s="127" t="s">
        <v>180</v>
      </c>
    </row>
    <row r="2" spans="1:4" x14ac:dyDescent="0.3">
      <c r="A2" s="128" t="s">
        <v>207</v>
      </c>
      <c r="B2" s="128"/>
      <c r="C2" s="66" t="s">
        <v>181</v>
      </c>
      <c r="D2" s="66" t="s">
        <v>182</v>
      </c>
    </row>
    <row r="3" spans="1:4" x14ac:dyDescent="0.3">
      <c r="A3" s="128" t="s">
        <v>208</v>
      </c>
      <c r="B3" s="128"/>
      <c r="C3" s="66" t="s">
        <v>183</v>
      </c>
      <c r="D3" s="66" t="s">
        <v>184</v>
      </c>
    </row>
    <row r="4" spans="1:4" x14ac:dyDescent="0.3">
      <c r="A4" s="128" t="s">
        <v>209</v>
      </c>
      <c r="B4" s="128"/>
      <c r="C4" s="66" t="s">
        <v>185</v>
      </c>
    </row>
    <row r="5" spans="1:4" x14ac:dyDescent="0.3">
      <c r="A5" s="128" t="s">
        <v>210</v>
      </c>
      <c r="B5" s="128"/>
      <c r="C5" s="66" t="s">
        <v>186</v>
      </c>
    </row>
    <row r="6" spans="1:4" x14ac:dyDescent="0.3">
      <c r="A6" s="128" t="s">
        <v>211</v>
      </c>
      <c r="B6" s="128"/>
    </row>
    <row r="8" spans="1:4" x14ac:dyDescent="0.3">
      <c r="A8" s="127" t="s">
        <v>273</v>
      </c>
      <c r="B8" s="66" t="s">
        <v>274</v>
      </c>
    </row>
    <row r="9" spans="1:4" x14ac:dyDescent="0.3">
      <c r="A9" s="128" t="s">
        <v>275</v>
      </c>
      <c r="B9" s="259">
        <v>0.2883</v>
      </c>
    </row>
    <row r="10" spans="1:4" x14ac:dyDescent="0.3">
      <c r="A10" s="128" t="s">
        <v>279</v>
      </c>
      <c r="B10" s="259">
        <v>0.35949999999999999</v>
      </c>
    </row>
    <row r="11" spans="1:4" x14ac:dyDescent="0.3">
      <c r="A11" s="128" t="s">
        <v>276</v>
      </c>
      <c r="B11" s="259">
        <v>0.50219999999999998</v>
      </c>
    </row>
    <row r="12" spans="1:4" x14ac:dyDescent="0.3">
      <c r="A12" s="128" t="s">
        <v>277</v>
      </c>
      <c r="B12" s="259">
        <v>2.7900000000000001E-2</v>
      </c>
    </row>
    <row r="13" spans="1:4" x14ac:dyDescent="0.3">
      <c r="A13" s="128" t="s">
        <v>278</v>
      </c>
      <c r="B13" s="259">
        <v>9.6100000000000005E-2</v>
      </c>
    </row>
    <row r="14" spans="1:4" x14ac:dyDescent="0.3">
      <c r="A14" s="128" t="s">
        <v>280</v>
      </c>
      <c r="B14" s="25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zoomScale="85" zoomScaleNormal="85" workbookViewId="0">
      <selection activeCell="A54" activeCellId="7" sqref="A4:H5 H6:H56 G54:G56 F54:F56 E54:E56 D54:D56 C54:C56 A54:B56"/>
    </sheetView>
  </sheetViews>
  <sheetFormatPr defaultColWidth="9.109375" defaultRowHeight="13.2" x14ac:dyDescent="0.25"/>
  <cols>
    <col min="1" max="1" width="8.109375" customWidth="1"/>
    <col min="2" max="2" width="59" customWidth="1"/>
    <col min="3" max="3" width="20.44140625" customWidth="1"/>
    <col min="4" max="4" width="20.44140625" style="1" customWidth="1"/>
    <col min="5" max="7" width="20.44140625" customWidth="1"/>
    <col min="8" max="8" width="22.44140625" customWidth="1"/>
  </cols>
  <sheetData>
    <row r="1" spans="1:8" s="66" customFormat="1" ht="20.100000000000001" customHeight="1" thickBot="1" x14ac:dyDescent="0.35">
      <c r="A1" s="306" t="s">
        <v>170</v>
      </c>
      <c r="B1" s="307"/>
      <c r="C1" s="307"/>
      <c r="D1" s="307"/>
      <c r="E1" s="307"/>
      <c r="F1" s="307"/>
      <c r="G1" s="307"/>
      <c r="H1" s="308"/>
    </row>
    <row r="2" spans="1:8" s="66" customFormat="1" ht="20.100000000000001" customHeight="1" thickBot="1" x14ac:dyDescent="0.35">
      <c r="A2" s="309" t="s">
        <v>10</v>
      </c>
      <c r="B2" s="310"/>
      <c r="C2" s="311"/>
      <c r="D2" s="317">
        <f>'Project Budget Overview'!D4</f>
        <v>0</v>
      </c>
      <c r="E2" s="318"/>
      <c r="F2" s="318"/>
      <c r="G2" s="318"/>
      <c r="H2" s="318"/>
    </row>
    <row r="3" spans="1:8" s="66" customFormat="1" ht="20.100000000000001" customHeight="1" thickBot="1" x14ac:dyDescent="0.35">
      <c r="A3" s="312" t="s">
        <v>11</v>
      </c>
      <c r="B3" s="313"/>
      <c r="C3" s="314"/>
      <c r="D3" s="317">
        <f>'Project Budget Overview'!D6</f>
        <v>0</v>
      </c>
      <c r="E3" s="318"/>
      <c r="F3" s="318"/>
      <c r="G3" s="318"/>
      <c r="H3" s="318"/>
    </row>
    <row r="4" spans="1:8" s="82" customFormat="1" ht="39.75" customHeight="1" thickBot="1" x14ac:dyDescent="0.3">
      <c r="A4" s="319" t="s">
        <v>169</v>
      </c>
      <c r="B4" s="320"/>
      <c r="C4" s="320"/>
      <c r="D4" s="320"/>
      <c r="E4" s="320"/>
      <c r="F4" s="320"/>
      <c r="G4" s="320"/>
      <c r="H4" s="316"/>
    </row>
    <row r="5" spans="1:8" s="82" customFormat="1" ht="39.75" customHeight="1" thickBot="1" x14ac:dyDescent="0.35">
      <c r="A5" s="315" t="s">
        <v>158</v>
      </c>
      <c r="B5" s="316"/>
      <c r="C5" s="114" t="s">
        <v>164</v>
      </c>
      <c r="D5" s="114" t="s">
        <v>165</v>
      </c>
      <c r="E5" s="114" t="s">
        <v>166</v>
      </c>
      <c r="F5" s="114" t="s">
        <v>167</v>
      </c>
      <c r="G5" s="114" t="s">
        <v>168</v>
      </c>
      <c r="H5" s="115" t="s">
        <v>281</v>
      </c>
    </row>
    <row r="6" spans="1:8" ht="30" customHeight="1" thickBot="1" x14ac:dyDescent="0.35">
      <c r="A6" s="121">
        <v>1</v>
      </c>
      <c r="B6" s="117"/>
      <c r="C6" s="107"/>
      <c r="D6" s="111"/>
      <c r="E6" s="110"/>
      <c r="F6" s="110"/>
      <c r="G6" s="110"/>
      <c r="H6" s="106">
        <f t="shared" ref="H6:H37" si="0">SUM(C6:G6)</f>
        <v>0</v>
      </c>
    </row>
    <row r="7" spans="1:8" ht="30" hidden="1" customHeight="1" thickBot="1" x14ac:dyDescent="0.35">
      <c r="A7" s="122"/>
      <c r="B7" s="118" t="s">
        <v>66</v>
      </c>
      <c r="C7" s="108">
        <f t="shared" ref="C7:G7" si="1">C6-C8</f>
        <v>0</v>
      </c>
      <c r="D7" s="108">
        <f t="shared" si="1"/>
        <v>0</v>
      </c>
      <c r="E7" s="108">
        <f t="shared" si="1"/>
        <v>0</v>
      </c>
      <c r="F7" s="108">
        <f t="shared" si="1"/>
        <v>0</v>
      </c>
      <c r="G7" s="108">
        <f t="shared" si="1"/>
        <v>0</v>
      </c>
      <c r="H7" s="106">
        <f t="shared" si="0"/>
        <v>0</v>
      </c>
    </row>
    <row r="8" spans="1:8" ht="30" hidden="1" customHeight="1" thickBot="1" x14ac:dyDescent="0.35">
      <c r="A8" s="123"/>
      <c r="B8" s="118" t="s">
        <v>67</v>
      </c>
      <c r="C8" s="109">
        <f>IF(C9 &lt;= 25000, C6, 25000)</f>
        <v>0</v>
      </c>
      <c r="D8" s="109">
        <f>IF(D9 &gt;= 25000, 25000- C8,D6)</f>
        <v>0</v>
      </c>
      <c r="E8" s="109">
        <f>IF((C8+D8)&gt;=25000,0, IF((C8+D8+E6)&lt;=25000,E6,25000 - (C8+D8)))</f>
        <v>0</v>
      </c>
      <c r="F8" s="109">
        <f>IF((C8+D8+E8)&gt;=25000,0, IF((C8+D8+E8+F6)&lt;=25000,F6,25000 - (C8+D8+E8)))</f>
        <v>0</v>
      </c>
      <c r="G8" s="109">
        <f>IF((C8+D8+E8+F8)&gt;=25000,0, IF((C8+D8+E8+F8+G6)&lt;=25000,G6,25000 - (C8+D8+E8+F8)))</f>
        <v>0</v>
      </c>
      <c r="H8" s="106">
        <f t="shared" si="0"/>
        <v>0</v>
      </c>
    </row>
    <row r="9" spans="1:8" ht="30" hidden="1" customHeight="1" thickBot="1" x14ac:dyDescent="0.35">
      <c r="A9" s="124"/>
      <c r="B9" s="118" t="s">
        <v>159</v>
      </c>
      <c r="C9" s="109">
        <f>C6</f>
        <v>0</v>
      </c>
      <c r="D9" s="109">
        <f>C9+D6</f>
        <v>0</v>
      </c>
      <c r="E9" s="109">
        <f>D9+E6</f>
        <v>0</v>
      </c>
      <c r="F9" s="109">
        <f>E9+F6</f>
        <v>0</v>
      </c>
      <c r="G9" s="109">
        <f>F9+G6</f>
        <v>0</v>
      </c>
      <c r="H9" s="106">
        <f t="shared" si="0"/>
        <v>0</v>
      </c>
    </row>
    <row r="10" spans="1:8" ht="30" customHeight="1" thickBot="1" x14ac:dyDescent="0.35">
      <c r="A10" s="121">
        <v>2</v>
      </c>
      <c r="B10" s="119"/>
      <c r="C10" s="110"/>
      <c r="D10" s="110"/>
      <c r="E10" s="110"/>
      <c r="F10" s="110"/>
      <c r="G10" s="110"/>
      <c r="H10" s="106">
        <f t="shared" si="0"/>
        <v>0</v>
      </c>
    </row>
    <row r="11" spans="1:8" ht="30" hidden="1" customHeight="1" thickBot="1" x14ac:dyDescent="0.35">
      <c r="A11" s="122"/>
      <c r="B11" s="118" t="s">
        <v>66</v>
      </c>
      <c r="C11" s="108">
        <f t="shared" ref="C11:G11" si="2">C10-C12</f>
        <v>0</v>
      </c>
      <c r="D11" s="108">
        <f t="shared" si="2"/>
        <v>0</v>
      </c>
      <c r="E11" s="108">
        <f t="shared" si="2"/>
        <v>0</v>
      </c>
      <c r="F11" s="108">
        <f t="shared" si="2"/>
        <v>0</v>
      </c>
      <c r="G11" s="108">
        <f t="shared" si="2"/>
        <v>0</v>
      </c>
      <c r="H11" s="106">
        <f t="shared" si="0"/>
        <v>0</v>
      </c>
    </row>
    <row r="12" spans="1:8" ht="30" hidden="1" customHeight="1" thickBot="1" x14ac:dyDescent="0.35">
      <c r="A12" s="123"/>
      <c r="B12" s="118" t="s">
        <v>67</v>
      </c>
      <c r="C12" s="109">
        <f>IF(C13 &lt;= 25000, C10, 25000)</f>
        <v>0</v>
      </c>
      <c r="D12" s="109">
        <f>IF(D13 &gt;= 25000, 25000- C12,D10)</f>
        <v>0</v>
      </c>
      <c r="E12" s="109">
        <f>IF((C12+D12)&gt;=25000,0, IF((C12+D12+E10)&lt;=25000,E10,25000 - (C12+D12)))</f>
        <v>0</v>
      </c>
      <c r="F12" s="109">
        <f>IF((C12+D12+E12)&gt;=25000,0, IF((C12+D12+E12+F10)&lt;=25000,F10,25000 - (C12+D12+E12)))</f>
        <v>0</v>
      </c>
      <c r="G12" s="109">
        <f>IF((C12+D12+E12+F12)&gt;=25000,0, IF((C12+D12+E12+F12+G10)&lt;=25000,G10,25000 - (C12+D12+E12+F12)))</f>
        <v>0</v>
      </c>
      <c r="H12" s="106">
        <f t="shared" si="0"/>
        <v>0</v>
      </c>
    </row>
    <row r="13" spans="1:8" ht="30" hidden="1" customHeight="1" thickBot="1" x14ac:dyDescent="0.35">
      <c r="A13" s="124"/>
      <c r="B13" s="118" t="s">
        <v>159</v>
      </c>
      <c r="C13" s="109">
        <f>C10</f>
        <v>0</v>
      </c>
      <c r="D13" s="109">
        <f>C13+D10</f>
        <v>0</v>
      </c>
      <c r="E13" s="109">
        <f>D13+E10</f>
        <v>0</v>
      </c>
      <c r="F13" s="109">
        <f>E13+F10</f>
        <v>0</v>
      </c>
      <c r="G13" s="109">
        <f>F13+G10</f>
        <v>0</v>
      </c>
      <c r="H13" s="106">
        <f t="shared" si="0"/>
        <v>0</v>
      </c>
    </row>
    <row r="14" spans="1:8" ht="30" customHeight="1" thickBot="1" x14ac:dyDescent="0.35">
      <c r="A14" s="121">
        <v>3</v>
      </c>
      <c r="B14" s="119"/>
      <c r="C14" s="110"/>
      <c r="D14" s="110"/>
      <c r="E14" s="110"/>
      <c r="F14" s="110"/>
      <c r="G14" s="110"/>
      <c r="H14" s="106">
        <f t="shared" si="0"/>
        <v>0</v>
      </c>
    </row>
    <row r="15" spans="1:8" ht="30" hidden="1" customHeight="1" thickBot="1" x14ac:dyDescent="0.35">
      <c r="A15" s="122"/>
      <c r="B15" s="118" t="s">
        <v>66</v>
      </c>
      <c r="C15" s="108">
        <f t="shared" ref="C15:G15" si="3">C14-C16</f>
        <v>0</v>
      </c>
      <c r="D15" s="108">
        <f t="shared" si="3"/>
        <v>0</v>
      </c>
      <c r="E15" s="108">
        <f t="shared" si="3"/>
        <v>0</v>
      </c>
      <c r="F15" s="108">
        <f t="shared" si="3"/>
        <v>0</v>
      </c>
      <c r="G15" s="108">
        <f t="shared" si="3"/>
        <v>0</v>
      </c>
      <c r="H15" s="106">
        <f t="shared" si="0"/>
        <v>0</v>
      </c>
    </row>
    <row r="16" spans="1:8" ht="30" hidden="1" customHeight="1" thickBot="1" x14ac:dyDescent="0.35">
      <c r="A16" s="123"/>
      <c r="B16" s="118" t="s">
        <v>67</v>
      </c>
      <c r="C16" s="109">
        <f>IF(C17 &lt;= 25000, C14, 25000)</f>
        <v>0</v>
      </c>
      <c r="D16" s="109">
        <f>IF(D17 &gt;= 25000, 25000- C16,D14)</f>
        <v>0</v>
      </c>
      <c r="E16" s="109">
        <f>IF((C16+D16)&gt;=25000,0, IF((C16+D16+E14)&lt;=25000,E14,25000 - (C16+D16)))</f>
        <v>0</v>
      </c>
      <c r="F16" s="109">
        <f>IF((C16+D16+E16)&gt;=25000,0, IF((C16+D16+E16+F14)&lt;=25000,F14,25000 - (C16+D16+E16)))</f>
        <v>0</v>
      </c>
      <c r="G16" s="109">
        <f>IF((C16+D16+E16+F16)&gt;=25000,0, IF((C16+D16+E16+F16+G14)&lt;=25000,G14,25000 - (C16+D16+E16+F16)))</f>
        <v>0</v>
      </c>
      <c r="H16" s="106">
        <f t="shared" si="0"/>
        <v>0</v>
      </c>
    </row>
    <row r="17" spans="1:8" ht="30" hidden="1" customHeight="1" thickBot="1" x14ac:dyDescent="0.35">
      <c r="A17" s="124"/>
      <c r="B17" s="118" t="s">
        <v>159</v>
      </c>
      <c r="C17" s="109">
        <f>C14</f>
        <v>0</v>
      </c>
      <c r="D17" s="109">
        <f>C17+D14</f>
        <v>0</v>
      </c>
      <c r="E17" s="109">
        <f>D17+E14</f>
        <v>0</v>
      </c>
      <c r="F17" s="109">
        <f>E17+F14</f>
        <v>0</v>
      </c>
      <c r="G17" s="109">
        <f>F17+G14</f>
        <v>0</v>
      </c>
      <c r="H17" s="106">
        <f t="shared" si="0"/>
        <v>0</v>
      </c>
    </row>
    <row r="18" spans="1:8" ht="30" customHeight="1" thickBot="1" x14ac:dyDescent="0.35">
      <c r="A18" s="121">
        <v>4</v>
      </c>
      <c r="B18" s="119"/>
      <c r="C18" s="110"/>
      <c r="D18" s="110"/>
      <c r="E18" s="110"/>
      <c r="F18" s="110"/>
      <c r="G18" s="110"/>
      <c r="H18" s="106">
        <f t="shared" si="0"/>
        <v>0</v>
      </c>
    </row>
    <row r="19" spans="1:8" ht="30" hidden="1" customHeight="1" thickBot="1" x14ac:dyDescent="0.35">
      <c r="A19" s="122"/>
      <c r="B19" s="118" t="s">
        <v>66</v>
      </c>
      <c r="C19" s="108">
        <f t="shared" ref="C19:G19" si="4">C18-C20</f>
        <v>0</v>
      </c>
      <c r="D19" s="108">
        <f t="shared" si="4"/>
        <v>0</v>
      </c>
      <c r="E19" s="108">
        <f t="shared" si="4"/>
        <v>0</v>
      </c>
      <c r="F19" s="108">
        <f t="shared" si="4"/>
        <v>0</v>
      </c>
      <c r="G19" s="108">
        <f t="shared" si="4"/>
        <v>0</v>
      </c>
      <c r="H19" s="106">
        <f t="shared" si="0"/>
        <v>0</v>
      </c>
    </row>
    <row r="20" spans="1:8" ht="30" hidden="1" customHeight="1" thickBot="1" x14ac:dyDescent="0.35">
      <c r="A20" s="123"/>
      <c r="B20" s="118" t="s">
        <v>67</v>
      </c>
      <c r="C20" s="109">
        <f>IF(C21 &lt;= 25000, C18, 25000)</f>
        <v>0</v>
      </c>
      <c r="D20" s="109">
        <f>IF(D21 &gt;= 25000, 25000- C20,D18)</f>
        <v>0</v>
      </c>
      <c r="E20" s="109">
        <f>IF((C20+D20)&gt;=25000,0, IF((C20+D20+E18)&lt;=25000,E18,25000 - (C20+D20)))</f>
        <v>0</v>
      </c>
      <c r="F20" s="109">
        <f>IF((C20+D20+E20)&gt;=25000,0, IF((C20+D20+E20+F18)&lt;=25000,F18,25000 - (C20+D20+E20)))</f>
        <v>0</v>
      </c>
      <c r="G20" s="109">
        <f>IF((C20+D20+E20+F20)&gt;=25000,0, IF((C20+D20+E20+F20+G18)&lt;=25000,G18,25000 - (C20+D20+E20+F20)))</f>
        <v>0</v>
      </c>
      <c r="H20" s="106">
        <f t="shared" si="0"/>
        <v>0</v>
      </c>
    </row>
    <row r="21" spans="1:8" ht="30" hidden="1" customHeight="1" thickBot="1" x14ac:dyDescent="0.35">
      <c r="A21" s="124"/>
      <c r="B21" s="118" t="s">
        <v>159</v>
      </c>
      <c r="C21" s="109">
        <f>C18</f>
        <v>0</v>
      </c>
      <c r="D21" s="109">
        <f>C21+D18</f>
        <v>0</v>
      </c>
      <c r="E21" s="109">
        <f>D21+E18</f>
        <v>0</v>
      </c>
      <c r="F21" s="109">
        <f>E21+F18</f>
        <v>0</v>
      </c>
      <c r="G21" s="109">
        <f>F21+G18</f>
        <v>0</v>
      </c>
      <c r="H21" s="106">
        <f t="shared" si="0"/>
        <v>0</v>
      </c>
    </row>
    <row r="22" spans="1:8" ht="30" customHeight="1" thickBot="1" x14ac:dyDescent="0.35">
      <c r="A22" s="121">
        <v>5</v>
      </c>
      <c r="B22" s="119"/>
      <c r="C22" s="110"/>
      <c r="D22" s="110"/>
      <c r="E22" s="110"/>
      <c r="F22" s="110"/>
      <c r="G22" s="110"/>
      <c r="H22" s="106">
        <f t="shared" si="0"/>
        <v>0</v>
      </c>
    </row>
    <row r="23" spans="1:8" ht="30" hidden="1" customHeight="1" thickBot="1" x14ac:dyDescent="0.35">
      <c r="A23" s="122"/>
      <c r="B23" s="118" t="s">
        <v>66</v>
      </c>
      <c r="C23" s="108">
        <f t="shared" ref="C23:G23" si="5">C22-C24</f>
        <v>0</v>
      </c>
      <c r="D23" s="108">
        <f t="shared" si="5"/>
        <v>0</v>
      </c>
      <c r="E23" s="108">
        <f t="shared" si="5"/>
        <v>0</v>
      </c>
      <c r="F23" s="108">
        <f t="shared" si="5"/>
        <v>0</v>
      </c>
      <c r="G23" s="108">
        <f t="shared" si="5"/>
        <v>0</v>
      </c>
      <c r="H23" s="106">
        <f t="shared" si="0"/>
        <v>0</v>
      </c>
    </row>
    <row r="24" spans="1:8" ht="30" hidden="1" customHeight="1" thickBot="1" x14ac:dyDescent="0.35">
      <c r="A24" s="123"/>
      <c r="B24" s="118" t="s">
        <v>67</v>
      </c>
      <c r="C24" s="109">
        <f>IF(C25 &lt;= 25000, C22, 25000)</f>
        <v>0</v>
      </c>
      <c r="D24" s="109">
        <f>IF(D25 &gt;= 25000, 25000- C24,D22)</f>
        <v>0</v>
      </c>
      <c r="E24" s="109">
        <f>IF((C24+D24)&gt;=25000,0, IF((C24+D24+E22)&lt;=25000,E22,25000 - (C24+D24)))</f>
        <v>0</v>
      </c>
      <c r="F24" s="109">
        <f>IF((C24+D24+E24)&gt;=25000,0, IF((C24+D24+E24+F22)&lt;=25000,F22,25000 - (C24+D24+E24)))</f>
        <v>0</v>
      </c>
      <c r="G24" s="109">
        <f>IF((C24+D24+E24+F24)&gt;=25000,0, IF((C24+D24+E24+F24+G22)&lt;=25000,G22,25000 - (C24+D24+E24+F24)))</f>
        <v>0</v>
      </c>
      <c r="H24" s="106">
        <f t="shared" si="0"/>
        <v>0</v>
      </c>
    </row>
    <row r="25" spans="1:8" ht="30" hidden="1" customHeight="1" thickBot="1" x14ac:dyDescent="0.35">
      <c r="A25" s="124"/>
      <c r="B25" s="118" t="s">
        <v>159</v>
      </c>
      <c r="C25" s="109">
        <f>C22</f>
        <v>0</v>
      </c>
      <c r="D25" s="109">
        <f>C25+D22</f>
        <v>0</v>
      </c>
      <c r="E25" s="109">
        <f>D25+E22</f>
        <v>0</v>
      </c>
      <c r="F25" s="109">
        <f>E25+F22</f>
        <v>0</v>
      </c>
      <c r="G25" s="109">
        <f>F25+G22</f>
        <v>0</v>
      </c>
      <c r="H25" s="106">
        <f t="shared" si="0"/>
        <v>0</v>
      </c>
    </row>
    <row r="26" spans="1:8" ht="30" customHeight="1" thickBot="1" x14ac:dyDescent="0.35">
      <c r="A26" s="121">
        <v>6</v>
      </c>
      <c r="B26" s="119"/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06">
        <f t="shared" si="0"/>
        <v>0</v>
      </c>
    </row>
    <row r="27" spans="1:8" ht="30" hidden="1" customHeight="1" thickBot="1" x14ac:dyDescent="0.35">
      <c r="A27" s="122"/>
      <c r="B27" s="120" t="s">
        <v>66</v>
      </c>
      <c r="C27" s="108">
        <f t="shared" ref="C27:G27" si="6">C26-C28</f>
        <v>0</v>
      </c>
      <c r="D27" s="108">
        <f t="shared" si="6"/>
        <v>0</v>
      </c>
      <c r="E27" s="108">
        <f t="shared" si="6"/>
        <v>0</v>
      </c>
      <c r="F27" s="108">
        <f t="shared" si="6"/>
        <v>0</v>
      </c>
      <c r="G27" s="108">
        <f t="shared" si="6"/>
        <v>0</v>
      </c>
      <c r="H27" s="106">
        <f t="shared" si="0"/>
        <v>0</v>
      </c>
    </row>
    <row r="28" spans="1:8" ht="30" hidden="1" customHeight="1" thickBot="1" x14ac:dyDescent="0.35">
      <c r="A28" s="123"/>
      <c r="B28" s="120" t="s">
        <v>67</v>
      </c>
      <c r="C28" s="109">
        <f>IF(C29 &lt;= 25000, C26, 25000)</f>
        <v>0</v>
      </c>
      <c r="D28" s="109">
        <f>IF(D29 &gt;= 25000, 25000- C28,D26)</f>
        <v>0</v>
      </c>
      <c r="E28" s="109">
        <f>IF((C28+D28)&gt;=25000,0, IF((C28+D28+E26)&lt;=25000,E26,25000 - (C28+D28)))</f>
        <v>0</v>
      </c>
      <c r="F28" s="109">
        <f>IF((C28+D28+E28)&gt;=25000,0, IF((C28+D28+E28+F26)&lt;=25000,F26,25000 - (C28+D28+E28)))</f>
        <v>0</v>
      </c>
      <c r="G28" s="109">
        <f>IF((C28+D28+E28+F28)&gt;=25000,0, IF((C28+D28+E28+F28+G26)&lt;=25000,G26,25000 - (C28+D28+E28+F28)))</f>
        <v>0</v>
      </c>
      <c r="H28" s="106">
        <f t="shared" si="0"/>
        <v>0</v>
      </c>
    </row>
    <row r="29" spans="1:8" ht="30" hidden="1" customHeight="1" thickBot="1" x14ac:dyDescent="0.35">
      <c r="A29" s="124"/>
      <c r="B29" s="120" t="s">
        <v>159</v>
      </c>
      <c r="C29" s="109">
        <f>C26</f>
        <v>0</v>
      </c>
      <c r="D29" s="109">
        <f>C29+D26</f>
        <v>0</v>
      </c>
      <c r="E29" s="109">
        <f>D29+E26</f>
        <v>0</v>
      </c>
      <c r="F29" s="109">
        <f>E29+F26</f>
        <v>0</v>
      </c>
      <c r="G29" s="109">
        <f>F29+G26</f>
        <v>0</v>
      </c>
      <c r="H29" s="106">
        <f t="shared" si="0"/>
        <v>0</v>
      </c>
    </row>
    <row r="30" spans="1:8" ht="30" customHeight="1" thickBot="1" x14ac:dyDescent="0.35">
      <c r="A30" s="121">
        <v>7</v>
      </c>
      <c r="B30" s="119"/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06">
        <f t="shared" si="0"/>
        <v>0</v>
      </c>
    </row>
    <row r="31" spans="1:8" ht="30" hidden="1" customHeight="1" thickBot="1" x14ac:dyDescent="0.35">
      <c r="A31" s="122"/>
      <c r="B31" s="120" t="s">
        <v>66</v>
      </c>
      <c r="C31" s="111">
        <f t="shared" ref="C31:G31" si="7">C30-C32</f>
        <v>0</v>
      </c>
      <c r="D31" s="111">
        <f t="shared" si="7"/>
        <v>0</v>
      </c>
      <c r="E31" s="111">
        <f t="shared" si="7"/>
        <v>0</v>
      </c>
      <c r="F31" s="111">
        <f t="shared" si="7"/>
        <v>0</v>
      </c>
      <c r="G31" s="111">
        <f t="shared" si="7"/>
        <v>0</v>
      </c>
      <c r="H31" s="106">
        <f t="shared" si="0"/>
        <v>0</v>
      </c>
    </row>
    <row r="32" spans="1:8" ht="30" hidden="1" customHeight="1" thickBot="1" x14ac:dyDescent="0.35">
      <c r="A32" s="123"/>
      <c r="B32" s="120" t="s">
        <v>67</v>
      </c>
      <c r="C32" s="109">
        <f>IF(C33 &lt;= 25000, C30, 25000)</f>
        <v>0</v>
      </c>
      <c r="D32" s="109">
        <f>IF(D33 &gt;= 25000, 25000- C32,D30)</f>
        <v>0</v>
      </c>
      <c r="E32" s="109">
        <f>IF((C32+D32)&gt;=25000,0, IF((C32+D32+E30)&lt;=25000,E30,25000 - (C32+D32)))</f>
        <v>0</v>
      </c>
      <c r="F32" s="109">
        <f>IF((C32+D32+E32)&gt;=25000,0, IF((C32+D32+E32+F30)&lt;=25000,F30,25000 - (C32+D32+E32)))</f>
        <v>0</v>
      </c>
      <c r="G32" s="109">
        <f>IF((C32+D32+E32+F32)&gt;=25000,0, IF((C32+D32+E32+F32+G30)&lt;=25000,G30,25000 - (C32+D32+E32+F32)))</f>
        <v>0</v>
      </c>
      <c r="H32" s="106">
        <f t="shared" si="0"/>
        <v>0</v>
      </c>
    </row>
    <row r="33" spans="1:8" ht="30" hidden="1" customHeight="1" thickBot="1" x14ac:dyDescent="0.35">
      <c r="A33" s="124"/>
      <c r="B33" s="120" t="s">
        <v>159</v>
      </c>
      <c r="C33" s="110">
        <f>C30</f>
        <v>0</v>
      </c>
      <c r="D33" s="110">
        <f>C33+D30</f>
        <v>0</v>
      </c>
      <c r="E33" s="110">
        <f>D33+E30</f>
        <v>0</v>
      </c>
      <c r="F33" s="110">
        <f>E33+F30</f>
        <v>0</v>
      </c>
      <c r="G33" s="110">
        <f>F33+G30</f>
        <v>0</v>
      </c>
      <c r="H33" s="106">
        <f t="shared" si="0"/>
        <v>0</v>
      </c>
    </row>
    <row r="34" spans="1:8" ht="30" customHeight="1" thickBot="1" x14ac:dyDescent="0.35">
      <c r="A34" s="121">
        <v>8</v>
      </c>
      <c r="B34" s="119"/>
      <c r="C34" s="110">
        <v>0</v>
      </c>
      <c r="D34" s="110">
        <v>0</v>
      </c>
      <c r="E34" s="110">
        <v>0</v>
      </c>
      <c r="F34" s="110">
        <v>0</v>
      </c>
      <c r="G34" s="110">
        <v>0</v>
      </c>
      <c r="H34" s="106">
        <f t="shared" si="0"/>
        <v>0</v>
      </c>
    </row>
    <row r="35" spans="1:8" ht="30" hidden="1" customHeight="1" thickBot="1" x14ac:dyDescent="0.35">
      <c r="A35" s="122"/>
      <c r="B35" s="120" t="s">
        <v>66</v>
      </c>
      <c r="C35" s="111">
        <f t="shared" ref="C35:G35" si="8">C34-C36</f>
        <v>0</v>
      </c>
      <c r="D35" s="111">
        <f t="shared" si="8"/>
        <v>0</v>
      </c>
      <c r="E35" s="111">
        <f t="shared" si="8"/>
        <v>0</v>
      </c>
      <c r="F35" s="111">
        <f t="shared" si="8"/>
        <v>0</v>
      </c>
      <c r="G35" s="111">
        <f t="shared" si="8"/>
        <v>0</v>
      </c>
      <c r="H35" s="106">
        <f t="shared" si="0"/>
        <v>0</v>
      </c>
    </row>
    <row r="36" spans="1:8" ht="30" hidden="1" customHeight="1" thickBot="1" x14ac:dyDescent="0.35">
      <c r="A36" s="123"/>
      <c r="B36" s="120" t="s">
        <v>67</v>
      </c>
      <c r="C36" s="109">
        <f>IF(C37 &lt;= 25000, C34, 25000)</f>
        <v>0</v>
      </c>
      <c r="D36" s="109">
        <f>IF(D37 &gt;= 25000, 25000- C36,D34)</f>
        <v>0</v>
      </c>
      <c r="E36" s="109">
        <f>IF((C36+D36)&gt;=25000,0, IF((C36+D36+E34)&lt;=25000,E34,25000 - (C36+D36)))</f>
        <v>0</v>
      </c>
      <c r="F36" s="109">
        <f>IF((C36+D36+E36)&gt;=25000,0, IF((C36+D36+E36+F34)&lt;=25000,F34,25000 - (C36+D36+E36)))</f>
        <v>0</v>
      </c>
      <c r="G36" s="109">
        <f>IF((C36+D36+E36+F36)&gt;=25000,0, IF((C36+D36+E36+F36+G34)&lt;=25000,G34,25000 - (C36+D36+E36+F36)))</f>
        <v>0</v>
      </c>
      <c r="H36" s="106">
        <f t="shared" si="0"/>
        <v>0</v>
      </c>
    </row>
    <row r="37" spans="1:8" ht="30" hidden="1" customHeight="1" thickBot="1" x14ac:dyDescent="0.35">
      <c r="A37" s="124"/>
      <c r="B37" s="120" t="s">
        <v>159</v>
      </c>
      <c r="C37" s="110">
        <f>C34</f>
        <v>0</v>
      </c>
      <c r="D37" s="110">
        <f>C37+D34</f>
        <v>0</v>
      </c>
      <c r="E37" s="110">
        <f>D37+E34</f>
        <v>0</v>
      </c>
      <c r="F37" s="110">
        <f>E37+F34</f>
        <v>0</v>
      </c>
      <c r="G37" s="110">
        <f>F37+G34</f>
        <v>0</v>
      </c>
      <c r="H37" s="106">
        <f t="shared" si="0"/>
        <v>0</v>
      </c>
    </row>
    <row r="38" spans="1:8" ht="30" customHeight="1" thickBot="1" x14ac:dyDescent="0.35">
      <c r="A38" s="121">
        <v>9</v>
      </c>
      <c r="B38" s="119"/>
      <c r="C38" s="110">
        <v>0</v>
      </c>
      <c r="D38" s="110">
        <v>0</v>
      </c>
      <c r="E38" s="110">
        <v>0</v>
      </c>
      <c r="F38" s="110">
        <v>0</v>
      </c>
      <c r="G38" s="110">
        <v>0</v>
      </c>
      <c r="H38" s="106">
        <f t="shared" ref="H38:H56" si="9">SUM(C38:G38)</f>
        <v>0</v>
      </c>
    </row>
    <row r="39" spans="1:8" ht="30" hidden="1" customHeight="1" thickBot="1" x14ac:dyDescent="0.3">
      <c r="A39" s="125"/>
      <c r="B39" s="102" t="s">
        <v>66</v>
      </c>
      <c r="C39" s="111">
        <f t="shared" ref="C39:G39" si="10">C38-C40</f>
        <v>0</v>
      </c>
      <c r="D39" s="111">
        <f t="shared" si="10"/>
        <v>0</v>
      </c>
      <c r="E39" s="111">
        <f t="shared" si="10"/>
        <v>0</v>
      </c>
      <c r="F39" s="111">
        <f t="shared" si="10"/>
        <v>0</v>
      </c>
      <c r="G39" s="111">
        <f t="shared" si="10"/>
        <v>0</v>
      </c>
      <c r="H39" s="106">
        <f t="shared" si="9"/>
        <v>0</v>
      </c>
    </row>
    <row r="40" spans="1:8" ht="30" hidden="1" customHeight="1" thickBot="1" x14ac:dyDescent="0.3">
      <c r="A40" s="125"/>
      <c r="B40" s="102" t="s">
        <v>67</v>
      </c>
      <c r="C40" s="109">
        <f>IF(C41 &lt;= 25000, C38, 25000)</f>
        <v>0</v>
      </c>
      <c r="D40" s="109">
        <f>IF(D41 &gt;= 25000, 25000- C40,D38)</f>
        <v>0</v>
      </c>
      <c r="E40" s="109">
        <f>IF((C40+D40)&gt;=25000,0, IF((C40+D40+E38)&lt;=25000,E38,25000 - (C40+D40)))</f>
        <v>0</v>
      </c>
      <c r="F40" s="109">
        <f>IF((C40+D40+E40)&gt;=25000,0, IF((C40+D40+E40+F38)&lt;=25000,F38,25000 - (C40+D40+E40)))</f>
        <v>0</v>
      </c>
      <c r="G40" s="109">
        <f>IF((C40+D40+E40+F40)&gt;=25000,0, IF((C40+D40+E40+F40+G38)&lt;=25000,G38,25000 - (C40+D40+E40+F40)))</f>
        <v>0</v>
      </c>
      <c r="H40" s="106">
        <f t="shared" si="9"/>
        <v>0</v>
      </c>
    </row>
    <row r="41" spans="1:8" ht="30" hidden="1" customHeight="1" thickBot="1" x14ac:dyDescent="0.3">
      <c r="A41" s="125"/>
      <c r="B41" s="102" t="s">
        <v>159</v>
      </c>
      <c r="C41" s="110">
        <f>C38</f>
        <v>0</v>
      </c>
      <c r="D41" s="110">
        <f>C41+D38</f>
        <v>0</v>
      </c>
      <c r="E41" s="110">
        <f>D41+E38</f>
        <v>0</v>
      </c>
      <c r="F41" s="110">
        <f>E41+F38</f>
        <v>0</v>
      </c>
      <c r="G41" s="110">
        <f>F41+G38</f>
        <v>0</v>
      </c>
      <c r="H41" s="106">
        <f t="shared" si="9"/>
        <v>0</v>
      </c>
    </row>
    <row r="42" spans="1:8" ht="30" hidden="1" customHeight="1" thickBot="1" x14ac:dyDescent="0.3">
      <c r="A42" s="125"/>
      <c r="B42" s="104"/>
      <c r="C42" s="110">
        <v>0</v>
      </c>
      <c r="D42" s="110">
        <v>0</v>
      </c>
      <c r="E42" s="110">
        <v>0</v>
      </c>
      <c r="F42" s="110">
        <v>0</v>
      </c>
      <c r="G42" s="110">
        <v>0</v>
      </c>
      <c r="H42" s="106">
        <f t="shared" si="9"/>
        <v>0</v>
      </c>
    </row>
    <row r="43" spans="1:8" ht="30" hidden="1" customHeight="1" thickBot="1" x14ac:dyDescent="0.3">
      <c r="A43" s="125"/>
      <c r="B43" s="102" t="s">
        <v>66</v>
      </c>
      <c r="C43" s="111">
        <f t="shared" ref="C43:G43" si="11">C42-C44</f>
        <v>0</v>
      </c>
      <c r="D43" s="111">
        <f t="shared" si="11"/>
        <v>0</v>
      </c>
      <c r="E43" s="111">
        <f t="shared" si="11"/>
        <v>0</v>
      </c>
      <c r="F43" s="111">
        <f t="shared" si="11"/>
        <v>0</v>
      </c>
      <c r="G43" s="111">
        <f t="shared" si="11"/>
        <v>0</v>
      </c>
      <c r="H43" s="106">
        <f t="shared" si="9"/>
        <v>0</v>
      </c>
    </row>
    <row r="44" spans="1:8" ht="30" hidden="1" customHeight="1" thickBot="1" x14ac:dyDescent="0.3">
      <c r="A44" s="125"/>
      <c r="B44" s="102" t="s">
        <v>67</v>
      </c>
      <c r="C44" s="109">
        <f>IF(C45 &lt;= 25000, C42, 25000)</f>
        <v>0</v>
      </c>
      <c r="D44" s="109">
        <f>IF(D45 &gt;= 25000, 25000- C44,D42)</f>
        <v>0</v>
      </c>
      <c r="E44" s="109">
        <f>IF((C44+D44)&gt;=25000,0, IF((C44+D44+E42)&lt;=25000,E42,25000 - (C44+D44)))</f>
        <v>0</v>
      </c>
      <c r="F44" s="109">
        <f>IF((C44+D44+E44)&gt;=25000,0, IF((C44+D44+E44+F42)&lt;=25000,F42,25000 - (C44+D44+E44)))</f>
        <v>0</v>
      </c>
      <c r="G44" s="109">
        <f>IF((C44+D44+E44+F44)&gt;=25000,0, IF((C44+D44+E44+F44+G42)&lt;=25000,G42,25000 - (C44+D44+E44+F44)))</f>
        <v>0</v>
      </c>
      <c r="H44" s="106">
        <f t="shared" si="9"/>
        <v>0</v>
      </c>
    </row>
    <row r="45" spans="1:8" ht="30" hidden="1" customHeight="1" thickBot="1" x14ac:dyDescent="0.3">
      <c r="A45" s="125"/>
      <c r="B45" s="102" t="s">
        <v>159</v>
      </c>
      <c r="C45" s="110">
        <f>C42</f>
        <v>0</v>
      </c>
      <c r="D45" s="110">
        <f>C45+D42</f>
        <v>0</v>
      </c>
      <c r="E45" s="110">
        <f>D45+E42</f>
        <v>0</v>
      </c>
      <c r="F45" s="110">
        <f>E45+F42</f>
        <v>0</v>
      </c>
      <c r="G45" s="110">
        <f>F45+G42</f>
        <v>0</v>
      </c>
      <c r="H45" s="106">
        <f t="shared" si="9"/>
        <v>0</v>
      </c>
    </row>
    <row r="46" spans="1:8" ht="30" hidden="1" customHeight="1" thickBot="1" x14ac:dyDescent="0.3">
      <c r="A46" s="125"/>
      <c r="B46" s="104"/>
      <c r="C46" s="110">
        <v>0</v>
      </c>
      <c r="D46" s="110">
        <v>0</v>
      </c>
      <c r="E46" s="110">
        <v>0</v>
      </c>
      <c r="F46" s="110">
        <v>0</v>
      </c>
      <c r="G46" s="110">
        <v>0</v>
      </c>
      <c r="H46" s="106">
        <f t="shared" si="9"/>
        <v>0</v>
      </c>
    </row>
    <row r="47" spans="1:8" ht="30" hidden="1" customHeight="1" thickBot="1" x14ac:dyDescent="0.3">
      <c r="A47" s="125"/>
      <c r="B47" s="102" t="s">
        <v>66</v>
      </c>
      <c r="C47" s="111">
        <f t="shared" ref="C47:G47" si="12">C46-C48</f>
        <v>0</v>
      </c>
      <c r="D47" s="111">
        <f t="shared" si="12"/>
        <v>0</v>
      </c>
      <c r="E47" s="111">
        <f t="shared" si="12"/>
        <v>0</v>
      </c>
      <c r="F47" s="111">
        <f t="shared" si="12"/>
        <v>0</v>
      </c>
      <c r="G47" s="111">
        <f t="shared" si="12"/>
        <v>0</v>
      </c>
      <c r="H47" s="106">
        <f t="shared" si="9"/>
        <v>0</v>
      </c>
    </row>
    <row r="48" spans="1:8" ht="30" hidden="1" customHeight="1" thickBot="1" x14ac:dyDescent="0.3">
      <c r="A48" s="125"/>
      <c r="B48" s="102" t="s">
        <v>67</v>
      </c>
      <c r="C48" s="109">
        <f>IF(C49 &lt;= 25000, C46, 25000)</f>
        <v>0</v>
      </c>
      <c r="D48" s="109">
        <f>IF(D49 &gt;= 25000, 25000- C48,D46)</f>
        <v>0</v>
      </c>
      <c r="E48" s="109">
        <f>IF((C48+D48)&gt;=25000,0, IF((C48+D48+E46)&lt;=25000,E46,25000 - (C48+D48)))</f>
        <v>0</v>
      </c>
      <c r="F48" s="109">
        <f>IF((C48+D48+E48)&gt;=25000,0, IF((C48+D48+E48+F46)&lt;=25000,F46,25000 - (C48+D48+E48)))</f>
        <v>0</v>
      </c>
      <c r="G48" s="109">
        <f>IF((C48+D48+E48+F48)&gt;=25000,0, IF((C48+D48+E48+F48+G46)&lt;=25000,G46,25000 - (C48+D48+E48+F48)))</f>
        <v>0</v>
      </c>
      <c r="H48" s="106">
        <f t="shared" si="9"/>
        <v>0</v>
      </c>
    </row>
    <row r="49" spans="1:8" ht="30" hidden="1" customHeight="1" thickBot="1" x14ac:dyDescent="0.3">
      <c r="A49" s="125"/>
      <c r="B49" s="102" t="s">
        <v>159</v>
      </c>
      <c r="C49" s="110">
        <f>C46</f>
        <v>0</v>
      </c>
      <c r="D49" s="110">
        <f>C49+D46</f>
        <v>0</v>
      </c>
      <c r="E49" s="110">
        <f>D49+E46</f>
        <v>0</v>
      </c>
      <c r="F49" s="110">
        <f>E49+F46</f>
        <v>0</v>
      </c>
      <c r="G49" s="110">
        <f>F49+G46</f>
        <v>0</v>
      </c>
      <c r="H49" s="106">
        <f t="shared" si="9"/>
        <v>0</v>
      </c>
    </row>
    <row r="50" spans="1:8" ht="30" hidden="1" customHeight="1" thickBot="1" x14ac:dyDescent="0.3">
      <c r="A50" s="125"/>
      <c r="B50" s="104"/>
      <c r="C50" s="110">
        <v>0</v>
      </c>
      <c r="D50" s="110">
        <v>0</v>
      </c>
      <c r="E50" s="110">
        <v>0</v>
      </c>
      <c r="F50" s="110">
        <v>0</v>
      </c>
      <c r="G50" s="110">
        <v>0</v>
      </c>
      <c r="H50" s="106">
        <f t="shared" si="9"/>
        <v>0</v>
      </c>
    </row>
    <row r="51" spans="1:8" ht="30" hidden="1" customHeight="1" thickBot="1" x14ac:dyDescent="0.3">
      <c r="A51" s="125"/>
      <c r="B51" s="102" t="s">
        <v>66</v>
      </c>
      <c r="C51" s="112">
        <f t="shared" ref="C51:G51" si="13">C50-C52</f>
        <v>0</v>
      </c>
      <c r="D51" s="112">
        <f t="shared" si="13"/>
        <v>0</v>
      </c>
      <c r="E51" s="112">
        <f t="shared" si="13"/>
        <v>0</v>
      </c>
      <c r="F51" s="112">
        <f t="shared" si="13"/>
        <v>0</v>
      </c>
      <c r="G51" s="112">
        <f t="shared" si="13"/>
        <v>0</v>
      </c>
      <c r="H51" s="106">
        <f t="shared" si="9"/>
        <v>0</v>
      </c>
    </row>
    <row r="52" spans="1:8" ht="30" hidden="1" customHeight="1" thickBot="1" x14ac:dyDescent="0.3">
      <c r="A52" s="125"/>
      <c r="B52" s="102" t="s">
        <v>67</v>
      </c>
      <c r="C52" s="109">
        <f>IF(C53 &lt;= 25000, C50, 25000)</f>
        <v>0</v>
      </c>
      <c r="D52" s="109">
        <f>IF(D53 &gt;= 25000, 25000- C52,D50)</f>
        <v>0</v>
      </c>
      <c r="E52" s="109">
        <f>IF((C52+D52)&gt;=25000,0, IF((C52+D52+E50)&lt;=25000,E50,25000 - (C52+D52)))</f>
        <v>0</v>
      </c>
      <c r="F52" s="109">
        <f>IF((C52+D52+E52)&gt;=25000,0, IF((C52+D52+E52+F50)&lt;=25000,F50,25000 - (C52+D52+E52)))</f>
        <v>0</v>
      </c>
      <c r="G52" s="109">
        <f>IF((C52+D52+E52+F52)&gt;=25000,0, IF((C52+D52+E52+F52+G50)&lt;=25000,G50,25000 - (C52+D52+E52+F52)))</f>
        <v>0</v>
      </c>
      <c r="H52" s="106">
        <f t="shared" si="9"/>
        <v>0</v>
      </c>
    </row>
    <row r="53" spans="1:8" ht="30" hidden="1" customHeight="1" thickBot="1" x14ac:dyDescent="0.3">
      <c r="A53" s="125"/>
      <c r="B53" s="116" t="s">
        <v>159</v>
      </c>
      <c r="C53" s="113">
        <f>C50</f>
        <v>0</v>
      </c>
      <c r="D53" s="113">
        <f>C53+D50</f>
        <v>0</v>
      </c>
      <c r="E53" s="113">
        <f>D53+E50</f>
        <v>0</v>
      </c>
      <c r="F53" s="113">
        <f>E53+F50</f>
        <v>0</v>
      </c>
      <c r="G53" s="113">
        <f>F53+G50</f>
        <v>0</v>
      </c>
      <c r="H53" s="106">
        <f t="shared" si="9"/>
        <v>0</v>
      </c>
    </row>
    <row r="54" spans="1:8" s="88" customFormat="1" ht="30" customHeight="1" thickBot="1" x14ac:dyDescent="0.3">
      <c r="A54" s="304" t="s">
        <v>175</v>
      </c>
      <c r="B54" s="305"/>
      <c r="C54" s="105">
        <f t="shared" ref="C54:G54" si="14">(C8+C12+C16+C20+C24+C28+C32+C36+C40+C44+C48+C52)</f>
        <v>0</v>
      </c>
      <c r="D54" s="105">
        <f t="shared" si="14"/>
        <v>0</v>
      </c>
      <c r="E54" s="105">
        <f t="shared" si="14"/>
        <v>0</v>
      </c>
      <c r="F54" s="105">
        <f t="shared" si="14"/>
        <v>0</v>
      </c>
      <c r="G54" s="105">
        <f t="shared" si="14"/>
        <v>0</v>
      </c>
      <c r="H54" s="106">
        <f t="shared" si="9"/>
        <v>0</v>
      </c>
    </row>
    <row r="55" spans="1:8" s="88" customFormat="1" ht="30" customHeight="1" thickBot="1" x14ac:dyDescent="0.3">
      <c r="A55" s="304" t="s">
        <v>176</v>
      </c>
      <c r="B55" s="305"/>
      <c r="C55" s="105">
        <f t="shared" ref="C55:G55" si="15">(C7+C11+C15+C19+C23+C27+C31+C35+C39+C43+C47+C51)</f>
        <v>0</v>
      </c>
      <c r="D55" s="105">
        <f t="shared" si="15"/>
        <v>0</v>
      </c>
      <c r="E55" s="105">
        <f t="shared" si="15"/>
        <v>0</v>
      </c>
      <c r="F55" s="105">
        <f t="shared" si="15"/>
        <v>0</v>
      </c>
      <c r="G55" s="105">
        <f t="shared" si="15"/>
        <v>0</v>
      </c>
      <c r="H55" s="106">
        <f t="shared" si="9"/>
        <v>0</v>
      </c>
    </row>
    <row r="56" spans="1:8" s="88" customFormat="1" ht="30" customHeight="1" thickBot="1" x14ac:dyDescent="0.3">
      <c r="A56" s="304" t="s">
        <v>174</v>
      </c>
      <c r="B56" s="305"/>
      <c r="C56" s="105">
        <f t="shared" ref="C56:G56" si="16">C54+C55</f>
        <v>0</v>
      </c>
      <c r="D56" s="105">
        <f t="shared" si="16"/>
        <v>0</v>
      </c>
      <c r="E56" s="105">
        <f t="shared" si="16"/>
        <v>0</v>
      </c>
      <c r="F56" s="105">
        <f t="shared" si="16"/>
        <v>0</v>
      </c>
      <c r="G56" s="105">
        <f t="shared" si="16"/>
        <v>0</v>
      </c>
      <c r="H56" s="106">
        <f t="shared" si="9"/>
        <v>0</v>
      </c>
    </row>
  </sheetData>
  <sheetProtection sheet="1" objects="1" scenarios="1"/>
  <mergeCells count="10">
    <mergeCell ref="A56:B56"/>
    <mergeCell ref="A1:H1"/>
    <mergeCell ref="A2:C2"/>
    <mergeCell ref="A3:C3"/>
    <mergeCell ref="A5:B5"/>
    <mergeCell ref="A54:B54"/>
    <mergeCell ref="A55:B55"/>
    <mergeCell ref="D2:H2"/>
    <mergeCell ref="D3:H3"/>
    <mergeCell ref="A4:H4"/>
  </mergeCells>
  <printOptions horizontalCentered="1"/>
  <pageMargins left="0.5" right="0.5" top="0.5" bottom="0.5" header="0.5" footer="0.5"/>
  <pageSetup scale="45" orientation="portrait" r:id="rId1"/>
  <headerFooter alignWithMargins="0">
    <oddFooter>&amp;R&amp;8&amp;F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zoomScaleNormal="100" workbookViewId="0">
      <selection activeCell="F15" sqref="F15"/>
    </sheetView>
  </sheetViews>
  <sheetFormatPr defaultColWidth="9.109375" defaultRowHeight="13.2" x14ac:dyDescent="0.25"/>
  <cols>
    <col min="1" max="1" width="34.6640625" style="228" customWidth="1"/>
    <col min="2" max="2" width="19.33203125" style="228" customWidth="1"/>
    <col min="3" max="3" width="14.88671875" style="228" bestFit="1" customWidth="1"/>
    <col min="4" max="4" width="12.33203125" style="228" customWidth="1"/>
    <col min="5" max="5" width="11.88671875" style="228" customWidth="1"/>
    <col min="6" max="6" width="11.6640625" style="228" customWidth="1"/>
    <col min="7" max="7" width="14.109375" style="228" customWidth="1"/>
    <col min="8" max="8" width="23.44140625" style="228" customWidth="1"/>
    <col min="9" max="16384" width="9.109375" style="228"/>
  </cols>
  <sheetData>
    <row r="1" spans="1:9" ht="18" thickBot="1" x14ac:dyDescent="0.35">
      <c r="A1" s="323" t="s">
        <v>263</v>
      </c>
      <c r="B1" s="324"/>
      <c r="C1" s="324"/>
      <c r="D1" s="324"/>
      <c r="E1" s="324"/>
      <c r="F1" s="324"/>
      <c r="G1" s="324"/>
      <c r="H1" s="324"/>
    </row>
    <row r="2" spans="1:9" ht="18" thickBot="1" x14ac:dyDescent="0.35">
      <c r="A2" s="325" t="s">
        <v>10</v>
      </c>
      <c r="B2" s="326"/>
      <c r="C2" s="327"/>
      <c r="D2" s="328">
        <f>'Project Budget Overview'!D4</f>
        <v>0</v>
      </c>
      <c r="E2" s="329"/>
      <c r="F2" s="329"/>
      <c r="G2" s="329"/>
      <c r="H2" s="329"/>
    </row>
    <row r="3" spans="1:9" ht="18" thickBot="1" x14ac:dyDescent="0.35">
      <c r="A3" s="330" t="s">
        <v>11</v>
      </c>
      <c r="B3" s="331"/>
      <c r="C3" s="332"/>
      <c r="D3" s="328">
        <f>'Project Budget Overview'!D6</f>
        <v>0</v>
      </c>
      <c r="E3" s="329"/>
      <c r="F3" s="329"/>
      <c r="G3" s="329"/>
      <c r="H3" s="329"/>
    </row>
    <row r="4" spans="1:9" ht="36" customHeight="1" thickBot="1" x14ac:dyDescent="0.3">
      <c r="A4" s="333" t="s">
        <v>267</v>
      </c>
      <c r="B4" s="334"/>
      <c r="C4" s="334"/>
      <c r="D4" s="334"/>
      <c r="E4" s="334"/>
      <c r="F4" s="334"/>
      <c r="G4" s="334"/>
      <c r="H4" s="335"/>
    </row>
    <row r="5" spans="1:9" ht="36" customHeight="1" thickBot="1" x14ac:dyDescent="0.35">
      <c r="A5" s="321" t="s">
        <v>262</v>
      </c>
      <c r="B5" s="322"/>
      <c r="C5" s="243" t="s">
        <v>164</v>
      </c>
      <c r="D5" s="244" t="s">
        <v>165</v>
      </c>
      <c r="E5" s="244" t="s">
        <v>166</v>
      </c>
      <c r="F5" s="244" t="s">
        <v>167</v>
      </c>
      <c r="G5" s="245" t="s">
        <v>168</v>
      </c>
      <c r="H5" s="246" t="s">
        <v>281</v>
      </c>
      <c r="I5" s="234"/>
    </row>
    <row r="6" spans="1:9" ht="15.6" thickBot="1" x14ac:dyDescent="0.3">
      <c r="A6" s="236" t="s">
        <v>261</v>
      </c>
      <c r="B6" s="240"/>
      <c r="C6" s="241"/>
      <c r="D6" s="230"/>
      <c r="E6" s="230"/>
      <c r="F6" s="230"/>
      <c r="G6" s="237"/>
      <c r="H6" s="230">
        <f>SUM(C6:G6)</f>
        <v>0</v>
      </c>
    </row>
    <row r="7" spans="1:9" ht="15.6" thickBot="1" x14ac:dyDescent="0.3">
      <c r="A7" s="236" t="s">
        <v>260</v>
      </c>
      <c r="B7" s="240"/>
      <c r="C7" s="237"/>
      <c r="D7" s="239"/>
      <c r="E7" s="238"/>
      <c r="F7" s="230"/>
      <c r="G7" s="237"/>
      <c r="H7" s="230">
        <f>SUM(C7:G7)</f>
        <v>0</v>
      </c>
    </row>
    <row r="8" spans="1:9" ht="15.6" thickBot="1" x14ac:dyDescent="0.3">
      <c r="A8" s="236" t="s">
        <v>259</v>
      </c>
      <c r="B8" s="230" t="s">
        <v>266</v>
      </c>
      <c r="C8" s="230"/>
      <c r="D8" s="230"/>
      <c r="E8" s="231"/>
      <c r="F8" s="235"/>
      <c r="G8" s="230"/>
      <c r="H8" s="230">
        <f>SUM(C8:G8)</f>
        <v>0</v>
      </c>
      <c r="I8" s="234"/>
    </row>
    <row r="9" spans="1:9" ht="15.6" thickBot="1" x14ac:dyDescent="0.3">
      <c r="A9" s="233" t="s">
        <v>258</v>
      </c>
      <c r="B9" s="232" t="s">
        <v>266</v>
      </c>
      <c r="C9" s="232"/>
      <c r="D9" s="231"/>
      <c r="E9" s="231"/>
      <c r="F9" s="231"/>
      <c r="G9" s="230"/>
      <c r="H9" s="230">
        <f>SUM(C9:G9)</f>
        <v>0</v>
      </c>
    </row>
    <row r="10" spans="1:9" ht="16.2" thickBot="1" x14ac:dyDescent="0.3">
      <c r="A10" s="247" t="s">
        <v>257</v>
      </c>
      <c r="B10" s="248"/>
      <c r="C10" s="248">
        <f>SUM(C6:C9)</f>
        <v>0</v>
      </c>
      <c r="D10" s="248">
        <f t="shared" ref="D10:H10" si="0">SUM(D6:D9)</f>
        <v>0</v>
      </c>
      <c r="E10" s="248">
        <f t="shared" si="0"/>
        <v>0</v>
      </c>
      <c r="F10" s="248">
        <f t="shared" si="0"/>
        <v>0</v>
      </c>
      <c r="G10" s="248">
        <f t="shared" si="0"/>
        <v>0</v>
      </c>
      <c r="H10" s="248">
        <f t="shared" si="0"/>
        <v>0</v>
      </c>
    </row>
    <row r="11" spans="1:9" x14ac:dyDescent="0.25">
      <c r="A11" s="229"/>
      <c r="D11" s="229"/>
      <c r="E11" s="229"/>
      <c r="F11" s="229"/>
      <c r="H11" s="229"/>
    </row>
  </sheetData>
  <sheetProtection sheet="1" objects="1" scenarios="1"/>
  <mergeCells count="7">
    <mergeCell ref="A5:B5"/>
    <mergeCell ref="A1:H1"/>
    <mergeCell ref="A2:C2"/>
    <mergeCell ref="D2:H2"/>
    <mergeCell ref="A3:C3"/>
    <mergeCell ref="D3:H3"/>
    <mergeCell ref="A4:H4"/>
  </mergeCells>
  <pageMargins left="0.7" right="0.7" top="0.75" bottom="0.75" header="0.3" footer="0.3"/>
  <pageSetup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38"/>
  <sheetViews>
    <sheetView zoomScaleNormal="100" workbookViewId="0">
      <selection activeCell="N7" sqref="N7"/>
    </sheetView>
  </sheetViews>
  <sheetFormatPr defaultColWidth="9.109375" defaultRowHeight="13.2" x14ac:dyDescent="0.25"/>
  <cols>
    <col min="1" max="1" width="20.88671875" style="165" customWidth="1"/>
    <col min="2" max="2" width="35.44140625" style="161" customWidth="1"/>
    <col min="3" max="3" width="16.44140625" style="161" customWidth="1"/>
    <col min="4" max="4" width="3.44140625" style="166" customWidth="1"/>
    <col min="5" max="5" width="4.6640625" style="161" customWidth="1"/>
    <col min="6" max="7" width="6" style="161" customWidth="1"/>
    <col min="8" max="8" width="9.109375" style="161" customWidth="1"/>
    <col min="9" max="9" width="9.109375" style="161"/>
    <col min="10" max="10" width="6.88671875" style="161" customWidth="1"/>
    <col min="11" max="11" width="14.109375" style="161" customWidth="1"/>
    <col min="12" max="12" width="9.109375" style="161" customWidth="1"/>
    <col min="13" max="13" width="8" style="161" customWidth="1"/>
    <col min="14" max="14" width="11.109375" style="161" bestFit="1" customWidth="1"/>
    <col min="15" max="16" width="12.44140625" style="161" customWidth="1"/>
    <col min="17" max="17" width="13.88671875" style="161" customWidth="1"/>
    <col min="18" max="18" width="15.44140625" style="161" customWidth="1"/>
    <col min="19" max="16384" width="9.109375" style="161"/>
  </cols>
  <sheetData>
    <row r="1" spans="1:18" s="159" customFormat="1" ht="20.100000000000001" customHeight="1" thickBot="1" x14ac:dyDescent="0.35">
      <c r="A1" s="369" t="s">
        <v>25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1"/>
    </row>
    <row r="2" spans="1:18" s="159" customFormat="1" ht="20.100000000000001" customHeight="1" thickBot="1" x14ac:dyDescent="0.35">
      <c r="A2" s="372" t="s">
        <v>10</v>
      </c>
      <c r="B2" s="373"/>
      <c r="C2" s="317">
        <f>'Project Budget Overview'!D4</f>
        <v>0</v>
      </c>
      <c r="D2" s="318"/>
      <c r="E2" s="318"/>
      <c r="F2" s="318"/>
      <c r="G2" s="318"/>
      <c r="H2" s="318"/>
      <c r="I2" s="374"/>
      <c r="J2" s="67"/>
      <c r="K2" s="126" t="s">
        <v>11</v>
      </c>
      <c r="L2" s="317">
        <f>'Project Budget Overview'!D6</f>
        <v>0</v>
      </c>
      <c r="M2" s="318"/>
      <c r="N2" s="318"/>
      <c r="O2" s="318"/>
      <c r="P2" s="318"/>
      <c r="Q2" s="318"/>
      <c r="R2" s="374"/>
    </row>
    <row r="3" spans="1:18" s="159" customFormat="1" ht="20.100000000000001" customHeight="1" thickBot="1" x14ac:dyDescent="0.35">
      <c r="A3" s="372" t="s">
        <v>131</v>
      </c>
      <c r="B3" s="373"/>
      <c r="C3" s="375">
        <f>'Project Budget Overview'!D15</f>
        <v>0</v>
      </c>
      <c r="D3" s="376"/>
      <c r="E3" s="376"/>
      <c r="F3" s="377"/>
      <c r="G3" s="378" t="s">
        <v>140</v>
      </c>
      <c r="H3" s="379"/>
      <c r="I3" s="379"/>
      <c r="J3" s="379"/>
      <c r="K3" s="380"/>
      <c r="L3" s="375">
        <f>'Project Budget Overview'!E15</f>
        <v>0</v>
      </c>
      <c r="M3" s="376"/>
      <c r="N3" s="377"/>
      <c r="O3" s="372" t="s">
        <v>26</v>
      </c>
      <c r="P3" s="373"/>
      <c r="Q3" s="373"/>
      <c r="R3" s="131">
        <v>1</v>
      </c>
    </row>
    <row r="4" spans="1:18" s="160" customFormat="1" ht="39.75" customHeight="1" thickBot="1" x14ac:dyDescent="0.3">
      <c r="A4" s="70" t="s">
        <v>63</v>
      </c>
      <c r="B4" s="70" t="s">
        <v>64</v>
      </c>
      <c r="C4" s="32" t="s">
        <v>241</v>
      </c>
      <c r="D4" s="357" t="s">
        <v>23</v>
      </c>
      <c r="E4" s="381"/>
      <c r="F4" s="381"/>
      <c r="G4" s="343"/>
      <c r="H4" s="343"/>
      <c r="I4" s="343"/>
      <c r="J4" s="344"/>
      <c r="K4" s="32" t="s">
        <v>20</v>
      </c>
      <c r="L4" s="71" t="s">
        <v>128</v>
      </c>
      <c r="M4" s="71" t="s">
        <v>21</v>
      </c>
      <c r="N4" s="71" t="s">
        <v>19</v>
      </c>
      <c r="O4" s="32" t="s">
        <v>14</v>
      </c>
      <c r="P4" s="32" t="s">
        <v>15</v>
      </c>
      <c r="Q4" s="32" t="s">
        <v>13</v>
      </c>
      <c r="R4" s="32" t="s">
        <v>12</v>
      </c>
    </row>
    <row r="5" spans="1:18" s="160" customFormat="1" ht="14.25" customHeight="1" thickBot="1" x14ac:dyDescent="0.3">
      <c r="A5" s="205"/>
      <c r="B5" s="206"/>
      <c r="C5" s="207"/>
      <c r="D5" s="208"/>
      <c r="E5" s="341" t="s">
        <v>253</v>
      </c>
      <c r="F5" s="341"/>
      <c r="G5" s="342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4"/>
    </row>
    <row r="6" spans="1:18" ht="24.75" customHeight="1" thickBot="1" x14ac:dyDescent="0.3">
      <c r="A6" s="35"/>
      <c r="B6" s="36"/>
      <c r="C6" s="15" t="s">
        <v>129</v>
      </c>
      <c r="D6" s="204"/>
      <c r="E6" s="211" t="s">
        <v>252</v>
      </c>
      <c r="F6" s="211" t="s">
        <v>251</v>
      </c>
      <c r="G6" s="338" t="str">
        <f>_xlfn.CONCAT("A.1. - FACULTY / ADMINISTRATIVE SALARY (fringe at ",TEXT(100*'Valid Values and Workbook Info'!$B$10,"##.##"),"%)")</f>
        <v>A.1. - FACULTY / ADMINISTRATIVE SALARY (fringe at 35.95%)</v>
      </c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40"/>
    </row>
    <row r="7" spans="1:18" ht="23.1" customHeight="1" thickBot="1" x14ac:dyDescent="0.3">
      <c r="A7" s="355" t="s">
        <v>227</v>
      </c>
      <c r="B7" s="539" t="s">
        <v>70</v>
      </c>
      <c r="C7" s="195" t="s">
        <v>201</v>
      </c>
      <c r="D7" s="151" t="s">
        <v>0</v>
      </c>
      <c r="E7" s="218">
        <v>0</v>
      </c>
      <c r="F7" s="219">
        <v>0</v>
      </c>
      <c r="G7" s="542">
        <f>'Project Budget Overview'!B24</f>
        <v>0</v>
      </c>
      <c r="H7" s="336"/>
      <c r="I7" s="336"/>
      <c r="J7" s="337"/>
      <c r="K7" s="158">
        <f>'Project Budget Overview'!F24</f>
        <v>0</v>
      </c>
      <c r="L7" s="167"/>
      <c r="M7" s="168"/>
      <c r="N7" s="167"/>
      <c r="O7" s="5">
        <f>K7*L7</f>
        <v>0</v>
      </c>
      <c r="P7" s="6">
        <f>K7*M7</f>
        <v>0</v>
      </c>
      <c r="Q7" s="7">
        <f>((K7/19.5)*6.6)*N7</f>
        <v>0</v>
      </c>
      <c r="R7" s="8">
        <f t="shared" ref="R7:R59" si="0">SUM(O7:Q7)</f>
        <v>0</v>
      </c>
    </row>
    <row r="8" spans="1:18" ht="21" thickBot="1" x14ac:dyDescent="0.3">
      <c r="A8" s="382"/>
      <c r="B8" s="540"/>
      <c r="C8" s="196" t="s">
        <v>24</v>
      </c>
      <c r="D8" s="383" t="s">
        <v>232</v>
      </c>
      <c r="E8" s="384"/>
      <c r="F8" s="384"/>
      <c r="G8" s="385"/>
      <c r="H8" s="385"/>
      <c r="I8" s="385"/>
      <c r="J8" s="385"/>
      <c r="K8" s="385"/>
      <c r="L8" s="169">
        <f>L7*12</f>
        <v>0</v>
      </c>
      <c r="M8" s="170">
        <f>M7*9</f>
        <v>0</v>
      </c>
      <c r="N8" s="171">
        <f>N7*3</f>
        <v>0</v>
      </c>
      <c r="O8" s="11">
        <f>O7*'Valid Values and Workbook Info'!$B$10</f>
        <v>0</v>
      </c>
      <c r="P8" s="11">
        <f>P7*'Valid Values and Workbook Info'!$B$10</f>
        <v>0</v>
      </c>
      <c r="Q8" s="11">
        <f>Q7*'Valid Values and Workbook Info'!$B$10</f>
        <v>0</v>
      </c>
      <c r="R8" s="12">
        <f t="shared" si="0"/>
        <v>0</v>
      </c>
    </row>
    <row r="9" spans="1:18" ht="21" thickBot="1" x14ac:dyDescent="0.3">
      <c r="A9" s="382"/>
      <c r="B9" s="540"/>
      <c r="C9" s="195" t="s">
        <v>201</v>
      </c>
      <c r="D9" s="151" t="s">
        <v>1</v>
      </c>
      <c r="E9" s="218">
        <v>0</v>
      </c>
      <c r="F9" s="219">
        <v>0</v>
      </c>
      <c r="G9" s="336">
        <f>'Project Budget Overview'!B25</f>
        <v>0</v>
      </c>
      <c r="H9" s="336"/>
      <c r="I9" s="336"/>
      <c r="J9" s="337"/>
      <c r="K9" s="158">
        <f>'Project Budget Overview'!F25</f>
        <v>0</v>
      </c>
      <c r="L9" s="167"/>
      <c r="M9" s="168"/>
      <c r="N9" s="167"/>
      <c r="O9" s="5">
        <f>K9*L9</f>
        <v>0</v>
      </c>
      <c r="P9" s="6">
        <f>K9*M9</f>
        <v>0</v>
      </c>
      <c r="Q9" s="7">
        <f>((K9/19.5)*6.6)*N9</f>
        <v>0</v>
      </c>
      <c r="R9" s="9">
        <f t="shared" si="0"/>
        <v>0</v>
      </c>
    </row>
    <row r="10" spans="1:18" ht="21" thickBot="1" x14ac:dyDescent="0.3">
      <c r="A10" s="382"/>
      <c r="B10" s="540"/>
      <c r="C10" s="196" t="s">
        <v>24</v>
      </c>
      <c r="D10" s="383" t="s">
        <v>232</v>
      </c>
      <c r="E10" s="384"/>
      <c r="F10" s="384"/>
      <c r="G10" s="385"/>
      <c r="H10" s="385"/>
      <c r="I10" s="385"/>
      <c r="J10" s="385"/>
      <c r="K10" s="385"/>
      <c r="L10" s="169">
        <f>L9*12</f>
        <v>0</v>
      </c>
      <c r="M10" s="170">
        <f>M9*9</f>
        <v>0</v>
      </c>
      <c r="N10" s="171">
        <f>N9*3</f>
        <v>0</v>
      </c>
      <c r="O10" s="11">
        <f>O9*'Valid Values and Workbook Info'!$B$10</f>
        <v>0</v>
      </c>
      <c r="P10" s="11">
        <f>P9*'Valid Values and Workbook Info'!$B$10</f>
        <v>0</v>
      </c>
      <c r="Q10" s="11">
        <f>Q9*'Valid Values and Workbook Info'!$B$10</f>
        <v>0</v>
      </c>
      <c r="R10" s="13">
        <f t="shared" si="0"/>
        <v>0</v>
      </c>
    </row>
    <row r="11" spans="1:18" ht="21" thickBot="1" x14ac:dyDescent="0.3">
      <c r="A11" s="382"/>
      <c r="B11" s="540"/>
      <c r="C11" s="195" t="s">
        <v>201</v>
      </c>
      <c r="D11" s="151" t="s">
        <v>2</v>
      </c>
      <c r="E11" s="218">
        <v>0</v>
      </c>
      <c r="F11" s="219">
        <v>0</v>
      </c>
      <c r="G11" s="336">
        <f>'Project Budget Overview'!B26</f>
        <v>0</v>
      </c>
      <c r="H11" s="336"/>
      <c r="I11" s="336"/>
      <c r="J11" s="337"/>
      <c r="K11" s="158">
        <f>'Project Budget Overview'!F26</f>
        <v>0</v>
      </c>
      <c r="L11" s="167"/>
      <c r="M11" s="168"/>
      <c r="N11" s="167"/>
      <c r="O11" s="5">
        <f>K11*L11</f>
        <v>0</v>
      </c>
      <c r="P11" s="6">
        <f>K11*M11</f>
        <v>0</v>
      </c>
      <c r="Q11" s="7">
        <f>((K11/19.5)*6.6)*N11</f>
        <v>0</v>
      </c>
      <c r="R11" s="9">
        <f t="shared" si="0"/>
        <v>0</v>
      </c>
    </row>
    <row r="12" spans="1:18" ht="21" thickBot="1" x14ac:dyDescent="0.3">
      <c r="A12" s="382"/>
      <c r="B12" s="540"/>
      <c r="C12" s="196" t="s">
        <v>24</v>
      </c>
      <c r="D12" s="383" t="s">
        <v>232</v>
      </c>
      <c r="E12" s="384"/>
      <c r="F12" s="384"/>
      <c r="G12" s="385"/>
      <c r="H12" s="385"/>
      <c r="I12" s="385"/>
      <c r="J12" s="385"/>
      <c r="K12" s="385"/>
      <c r="L12" s="169">
        <f>L11*12</f>
        <v>0</v>
      </c>
      <c r="M12" s="170">
        <f>M11*9</f>
        <v>0</v>
      </c>
      <c r="N12" s="171">
        <f>N11*3</f>
        <v>0</v>
      </c>
      <c r="O12" s="11">
        <f>O11*'Valid Values and Workbook Info'!$B$10</f>
        <v>0</v>
      </c>
      <c r="P12" s="11">
        <f>P11*'Valid Values and Workbook Info'!$B$10</f>
        <v>0</v>
      </c>
      <c r="Q12" s="11">
        <f>Q11*'Valid Values and Workbook Info'!$B$10</f>
        <v>0</v>
      </c>
      <c r="R12" s="13">
        <f t="shared" si="0"/>
        <v>0</v>
      </c>
    </row>
    <row r="13" spans="1:18" ht="21" thickBot="1" x14ac:dyDescent="0.3">
      <c r="A13" s="382"/>
      <c r="B13" s="540"/>
      <c r="C13" s="195" t="s">
        <v>201</v>
      </c>
      <c r="D13" s="151" t="s">
        <v>3</v>
      </c>
      <c r="E13" s="218">
        <v>0</v>
      </c>
      <c r="F13" s="219">
        <v>0</v>
      </c>
      <c r="G13" s="336">
        <f>'Project Budget Overview'!B27</f>
        <v>0</v>
      </c>
      <c r="H13" s="336"/>
      <c r="I13" s="336"/>
      <c r="J13" s="337"/>
      <c r="K13" s="158">
        <f>'Project Budget Overview'!F27</f>
        <v>0</v>
      </c>
      <c r="L13" s="167"/>
      <c r="M13" s="168"/>
      <c r="N13" s="167"/>
      <c r="O13" s="5">
        <f>K13*L13</f>
        <v>0</v>
      </c>
      <c r="P13" s="6">
        <f>K13*M13</f>
        <v>0</v>
      </c>
      <c r="Q13" s="7">
        <f>((K13/19.5)*6.6)*N13</f>
        <v>0</v>
      </c>
      <c r="R13" s="9">
        <f t="shared" si="0"/>
        <v>0</v>
      </c>
    </row>
    <row r="14" spans="1:18" ht="21" thickBot="1" x14ac:dyDescent="0.3">
      <c r="A14" s="382"/>
      <c r="B14" s="540"/>
      <c r="C14" s="196" t="s">
        <v>24</v>
      </c>
      <c r="D14" s="383" t="s">
        <v>232</v>
      </c>
      <c r="E14" s="384"/>
      <c r="F14" s="384"/>
      <c r="G14" s="385"/>
      <c r="H14" s="385"/>
      <c r="I14" s="385"/>
      <c r="J14" s="385"/>
      <c r="K14" s="385"/>
      <c r="L14" s="169">
        <f>L13*12</f>
        <v>0</v>
      </c>
      <c r="M14" s="170">
        <f>M13*9</f>
        <v>0</v>
      </c>
      <c r="N14" s="171">
        <f>N13*3</f>
        <v>0</v>
      </c>
      <c r="O14" s="11">
        <f>O13*'Valid Values and Workbook Info'!$B$10</f>
        <v>0</v>
      </c>
      <c r="P14" s="11">
        <f>P13*'Valid Values and Workbook Info'!$B$10</f>
        <v>0</v>
      </c>
      <c r="Q14" s="11">
        <f>Q13*'Valid Values and Workbook Info'!$B$10</f>
        <v>0</v>
      </c>
      <c r="R14" s="13">
        <f t="shared" si="0"/>
        <v>0</v>
      </c>
    </row>
    <row r="15" spans="1:18" ht="21" thickBot="1" x14ac:dyDescent="0.3">
      <c r="A15" s="382"/>
      <c r="B15" s="540"/>
      <c r="C15" s="195" t="s">
        <v>201</v>
      </c>
      <c r="D15" s="151" t="s">
        <v>4</v>
      </c>
      <c r="E15" s="218">
        <v>0</v>
      </c>
      <c r="F15" s="219">
        <v>0</v>
      </c>
      <c r="G15" s="336">
        <f>'Project Budget Overview'!B28</f>
        <v>0</v>
      </c>
      <c r="H15" s="336"/>
      <c r="I15" s="336"/>
      <c r="J15" s="337"/>
      <c r="K15" s="158">
        <f>'Project Budget Overview'!F28</f>
        <v>0</v>
      </c>
      <c r="L15" s="167"/>
      <c r="M15" s="168"/>
      <c r="N15" s="167"/>
      <c r="O15" s="5">
        <f>K15*L15</f>
        <v>0</v>
      </c>
      <c r="P15" s="6">
        <f>K15*M15</f>
        <v>0</v>
      </c>
      <c r="Q15" s="7">
        <f>((K15/19.5)*6.6)*N15</f>
        <v>0</v>
      </c>
      <c r="R15" s="9">
        <f t="shared" si="0"/>
        <v>0</v>
      </c>
    </row>
    <row r="16" spans="1:18" ht="21" thickBot="1" x14ac:dyDescent="0.3">
      <c r="A16" s="382"/>
      <c r="B16" s="540"/>
      <c r="C16" s="196" t="s">
        <v>24</v>
      </c>
      <c r="D16" s="383" t="s">
        <v>232</v>
      </c>
      <c r="E16" s="384"/>
      <c r="F16" s="384"/>
      <c r="G16" s="385"/>
      <c r="H16" s="385"/>
      <c r="I16" s="385"/>
      <c r="J16" s="385"/>
      <c r="K16" s="385"/>
      <c r="L16" s="169">
        <f>L15*12</f>
        <v>0</v>
      </c>
      <c r="M16" s="170">
        <f>M15*9</f>
        <v>0</v>
      </c>
      <c r="N16" s="171">
        <f>N15*3</f>
        <v>0</v>
      </c>
      <c r="O16" s="11">
        <f>O15*'Valid Values and Workbook Info'!$B$10</f>
        <v>0</v>
      </c>
      <c r="P16" s="11">
        <f>P15*'Valid Values and Workbook Info'!$B$10</f>
        <v>0</v>
      </c>
      <c r="Q16" s="11">
        <f>Q15*'Valid Values and Workbook Info'!$B$10</f>
        <v>0</v>
      </c>
      <c r="R16" s="13">
        <f t="shared" si="0"/>
        <v>0</v>
      </c>
    </row>
    <row r="17" spans="1:18" ht="21" hidden="1" thickBot="1" x14ac:dyDescent="0.3">
      <c r="A17" s="382"/>
      <c r="B17" s="540"/>
      <c r="C17" s="195" t="s">
        <v>201</v>
      </c>
      <c r="D17" s="151" t="s">
        <v>5</v>
      </c>
      <c r="E17" s="218">
        <v>0</v>
      </c>
      <c r="F17" s="219">
        <v>0</v>
      </c>
      <c r="G17" s="336">
        <f>'Project Budget Overview'!B29</f>
        <v>0</v>
      </c>
      <c r="H17" s="336"/>
      <c r="I17" s="336"/>
      <c r="J17" s="337"/>
      <c r="K17" s="158">
        <f>'Project Budget Overview'!F29</f>
        <v>0</v>
      </c>
      <c r="L17" s="167"/>
      <c r="M17" s="168"/>
      <c r="N17" s="167"/>
      <c r="O17" s="5">
        <f>K17*L17</f>
        <v>0</v>
      </c>
      <c r="P17" s="6">
        <f>K17*M17</f>
        <v>0</v>
      </c>
      <c r="Q17" s="7">
        <f>((K17/19.5)*6.6)*N17</f>
        <v>0</v>
      </c>
      <c r="R17" s="9">
        <f t="shared" si="0"/>
        <v>0</v>
      </c>
    </row>
    <row r="18" spans="1:18" ht="21" hidden="1" thickBot="1" x14ac:dyDescent="0.3">
      <c r="A18" s="382"/>
      <c r="B18" s="540"/>
      <c r="C18" s="196" t="s">
        <v>24</v>
      </c>
      <c r="D18" s="383" t="s">
        <v>232</v>
      </c>
      <c r="E18" s="384"/>
      <c r="F18" s="384"/>
      <c r="G18" s="385"/>
      <c r="H18" s="385"/>
      <c r="I18" s="385"/>
      <c r="J18" s="385"/>
      <c r="K18" s="385"/>
      <c r="L18" s="169">
        <f>L17*12</f>
        <v>0</v>
      </c>
      <c r="M18" s="170">
        <f>M17*9</f>
        <v>0</v>
      </c>
      <c r="N18" s="171">
        <f>N17*3</f>
        <v>0</v>
      </c>
      <c r="O18" s="11">
        <f>O17*'Valid Values and Workbook Info'!$B$10</f>
        <v>0</v>
      </c>
      <c r="P18" s="11">
        <f>P17*'Valid Values and Workbook Info'!$B$10</f>
        <v>0</v>
      </c>
      <c r="Q18" s="11">
        <f>Q17*'Valid Values and Workbook Info'!$B$10</f>
        <v>0</v>
      </c>
      <c r="R18" s="13">
        <f t="shared" si="0"/>
        <v>0</v>
      </c>
    </row>
    <row r="19" spans="1:18" ht="21" hidden="1" thickBot="1" x14ac:dyDescent="0.3">
      <c r="A19" s="382"/>
      <c r="B19" s="540"/>
      <c r="C19" s="195" t="s">
        <v>201</v>
      </c>
      <c r="D19" s="151" t="s">
        <v>213</v>
      </c>
      <c r="E19" s="218">
        <v>0</v>
      </c>
      <c r="F19" s="219">
        <v>0</v>
      </c>
      <c r="G19" s="336">
        <f>'Project Budget Overview'!B30</f>
        <v>0</v>
      </c>
      <c r="H19" s="336"/>
      <c r="I19" s="336"/>
      <c r="J19" s="337"/>
      <c r="K19" s="158">
        <f>'Project Budget Overview'!F30</f>
        <v>0</v>
      </c>
      <c r="L19" s="167"/>
      <c r="M19" s="168"/>
      <c r="N19" s="167"/>
      <c r="O19" s="5">
        <f>K19*L19</f>
        <v>0</v>
      </c>
      <c r="P19" s="6">
        <f>K19*M19</f>
        <v>0</v>
      </c>
      <c r="Q19" s="7">
        <f>((K19/19.5)*6.6)*N19</f>
        <v>0</v>
      </c>
      <c r="R19" s="9">
        <f t="shared" si="0"/>
        <v>0</v>
      </c>
    </row>
    <row r="20" spans="1:18" ht="21" hidden="1" thickBot="1" x14ac:dyDescent="0.3">
      <c r="A20" s="382"/>
      <c r="B20" s="540"/>
      <c r="C20" s="196" t="s">
        <v>24</v>
      </c>
      <c r="D20" s="383" t="s">
        <v>232</v>
      </c>
      <c r="E20" s="384"/>
      <c r="F20" s="384"/>
      <c r="G20" s="385"/>
      <c r="H20" s="385"/>
      <c r="I20" s="385"/>
      <c r="J20" s="385"/>
      <c r="K20" s="385"/>
      <c r="L20" s="169">
        <f>L19*12</f>
        <v>0</v>
      </c>
      <c r="M20" s="170">
        <f>M19*9</f>
        <v>0</v>
      </c>
      <c r="N20" s="171">
        <f>N19*3</f>
        <v>0</v>
      </c>
      <c r="O20" s="11">
        <f>O19*'Valid Values and Workbook Info'!$B$10</f>
        <v>0</v>
      </c>
      <c r="P20" s="11">
        <f>P19*'Valid Values and Workbook Info'!$B$10</f>
        <v>0</v>
      </c>
      <c r="Q20" s="11">
        <f>Q19*'Valid Values and Workbook Info'!$B$10</f>
        <v>0</v>
      </c>
      <c r="R20" s="13">
        <f t="shared" si="0"/>
        <v>0</v>
      </c>
    </row>
    <row r="21" spans="1:18" ht="21" hidden="1" thickBot="1" x14ac:dyDescent="0.3">
      <c r="A21" s="382"/>
      <c r="B21" s="540"/>
      <c r="C21" s="195" t="s">
        <v>201</v>
      </c>
      <c r="D21" s="151" t="s">
        <v>214</v>
      </c>
      <c r="E21" s="218">
        <v>0</v>
      </c>
      <c r="F21" s="219">
        <v>0</v>
      </c>
      <c r="G21" s="336">
        <f>'Project Budget Overview'!B31</f>
        <v>0</v>
      </c>
      <c r="H21" s="336"/>
      <c r="I21" s="336"/>
      <c r="J21" s="337"/>
      <c r="K21" s="158">
        <f>'Project Budget Overview'!F31</f>
        <v>0</v>
      </c>
      <c r="L21" s="167"/>
      <c r="M21" s="168"/>
      <c r="N21" s="167"/>
      <c r="O21" s="5">
        <f>K21*L21</f>
        <v>0</v>
      </c>
      <c r="P21" s="6">
        <f>K21*M21</f>
        <v>0</v>
      </c>
      <c r="Q21" s="7">
        <f>((K21/19.5)*6.6)*N21</f>
        <v>0</v>
      </c>
      <c r="R21" s="9">
        <f t="shared" si="0"/>
        <v>0</v>
      </c>
    </row>
    <row r="22" spans="1:18" ht="21" hidden="1" thickBot="1" x14ac:dyDescent="0.3">
      <c r="A22" s="382"/>
      <c r="B22" s="540"/>
      <c r="C22" s="196" t="s">
        <v>24</v>
      </c>
      <c r="D22" s="383" t="s">
        <v>232</v>
      </c>
      <c r="E22" s="384"/>
      <c r="F22" s="384"/>
      <c r="G22" s="385"/>
      <c r="H22" s="385"/>
      <c r="I22" s="385"/>
      <c r="J22" s="385"/>
      <c r="K22" s="385"/>
      <c r="L22" s="169">
        <f>L21*12</f>
        <v>0</v>
      </c>
      <c r="M22" s="170">
        <f>M21*9</f>
        <v>0</v>
      </c>
      <c r="N22" s="171">
        <f>N21*3</f>
        <v>0</v>
      </c>
      <c r="O22" s="11">
        <f>O21*'Valid Values and Workbook Info'!$B$10</f>
        <v>0</v>
      </c>
      <c r="P22" s="11">
        <f>P21*'Valid Values and Workbook Info'!$B$10</f>
        <v>0</v>
      </c>
      <c r="Q22" s="11">
        <f>Q21*'Valid Values and Workbook Info'!$B$10</f>
        <v>0</v>
      </c>
      <c r="R22" s="13">
        <f t="shared" si="0"/>
        <v>0</v>
      </c>
    </row>
    <row r="23" spans="1:18" ht="21" hidden="1" thickBot="1" x14ac:dyDescent="0.3">
      <c r="A23" s="382"/>
      <c r="B23" s="540"/>
      <c r="C23" s="195" t="s">
        <v>201</v>
      </c>
      <c r="D23" s="151" t="s">
        <v>215</v>
      </c>
      <c r="E23" s="218">
        <v>0</v>
      </c>
      <c r="F23" s="219">
        <v>0</v>
      </c>
      <c r="G23" s="336">
        <f>'Project Budget Overview'!B32</f>
        <v>0</v>
      </c>
      <c r="H23" s="336"/>
      <c r="I23" s="336"/>
      <c r="J23" s="337"/>
      <c r="K23" s="158">
        <f>'Project Budget Overview'!F32</f>
        <v>0</v>
      </c>
      <c r="L23" s="167"/>
      <c r="M23" s="168"/>
      <c r="N23" s="167"/>
      <c r="O23" s="5">
        <f>K23*L23</f>
        <v>0</v>
      </c>
      <c r="P23" s="6">
        <f>K23*M23</f>
        <v>0</v>
      </c>
      <c r="Q23" s="7">
        <f>((K23/19.5)*6.6)*N23</f>
        <v>0</v>
      </c>
      <c r="R23" s="9">
        <f t="shared" si="0"/>
        <v>0</v>
      </c>
    </row>
    <row r="24" spans="1:18" ht="21" hidden="1" thickBot="1" x14ac:dyDescent="0.3">
      <c r="A24" s="382"/>
      <c r="B24" s="540"/>
      <c r="C24" s="196" t="s">
        <v>24</v>
      </c>
      <c r="D24" s="383" t="s">
        <v>232</v>
      </c>
      <c r="E24" s="384"/>
      <c r="F24" s="384"/>
      <c r="G24" s="385"/>
      <c r="H24" s="385"/>
      <c r="I24" s="385"/>
      <c r="J24" s="385"/>
      <c r="K24" s="385"/>
      <c r="L24" s="169">
        <f>L23*12</f>
        <v>0</v>
      </c>
      <c r="M24" s="170">
        <f>M23*9</f>
        <v>0</v>
      </c>
      <c r="N24" s="171">
        <f>N23*3</f>
        <v>0</v>
      </c>
      <c r="O24" s="11">
        <f>O23*'Valid Values and Workbook Info'!$B$10</f>
        <v>0</v>
      </c>
      <c r="P24" s="11">
        <f>P23*'Valid Values and Workbook Info'!$B$10</f>
        <v>0</v>
      </c>
      <c r="Q24" s="11">
        <f>Q23*'Valid Values and Workbook Info'!$B$10</f>
        <v>0</v>
      </c>
      <c r="R24" s="13">
        <f t="shared" si="0"/>
        <v>0</v>
      </c>
    </row>
    <row r="25" spans="1:18" ht="21" hidden="1" thickBot="1" x14ac:dyDescent="0.3">
      <c r="A25" s="382"/>
      <c r="B25" s="540"/>
      <c r="C25" s="195" t="s">
        <v>201</v>
      </c>
      <c r="D25" s="151" t="s">
        <v>216</v>
      </c>
      <c r="E25" s="218">
        <v>0</v>
      </c>
      <c r="F25" s="219">
        <v>0</v>
      </c>
      <c r="G25" s="336">
        <f>'Project Budget Overview'!B33</f>
        <v>0</v>
      </c>
      <c r="H25" s="336"/>
      <c r="I25" s="336"/>
      <c r="J25" s="337"/>
      <c r="K25" s="158">
        <f>'Project Budget Overview'!F33</f>
        <v>0</v>
      </c>
      <c r="L25" s="167"/>
      <c r="M25" s="168"/>
      <c r="N25" s="167"/>
      <c r="O25" s="5">
        <f>K25*L25</f>
        <v>0</v>
      </c>
      <c r="P25" s="6">
        <f>K25*M25</f>
        <v>0</v>
      </c>
      <c r="Q25" s="7">
        <f>((K25/19.5)*6.6)*N25</f>
        <v>0</v>
      </c>
      <c r="R25" s="9">
        <f t="shared" si="0"/>
        <v>0</v>
      </c>
    </row>
    <row r="26" spans="1:18" ht="21" hidden="1" thickBot="1" x14ac:dyDescent="0.3">
      <c r="A26" s="382"/>
      <c r="B26" s="540"/>
      <c r="C26" s="196" t="s">
        <v>24</v>
      </c>
      <c r="D26" s="383" t="s">
        <v>232</v>
      </c>
      <c r="E26" s="384"/>
      <c r="F26" s="384"/>
      <c r="G26" s="385"/>
      <c r="H26" s="385"/>
      <c r="I26" s="385"/>
      <c r="J26" s="385"/>
      <c r="K26" s="385"/>
      <c r="L26" s="169">
        <f>L25*12</f>
        <v>0</v>
      </c>
      <c r="M26" s="170">
        <f>M25*9</f>
        <v>0</v>
      </c>
      <c r="N26" s="171">
        <f>N25*3</f>
        <v>0</v>
      </c>
      <c r="O26" s="11">
        <f>O25*'Valid Values and Workbook Info'!$B$10</f>
        <v>0</v>
      </c>
      <c r="P26" s="11">
        <f>P25*'Valid Values and Workbook Info'!$B$10</f>
        <v>0</v>
      </c>
      <c r="Q26" s="11">
        <f>Q25*'Valid Values and Workbook Info'!$B$10</f>
        <v>0</v>
      </c>
      <c r="R26" s="13">
        <f t="shared" si="0"/>
        <v>0</v>
      </c>
    </row>
    <row r="27" spans="1:18" ht="21" hidden="1" thickBot="1" x14ac:dyDescent="0.3">
      <c r="A27" s="382"/>
      <c r="B27" s="540"/>
      <c r="C27" s="195" t="s">
        <v>201</v>
      </c>
      <c r="D27" s="151" t="s">
        <v>217</v>
      </c>
      <c r="E27" s="218">
        <v>0</v>
      </c>
      <c r="F27" s="219">
        <v>0</v>
      </c>
      <c r="G27" s="336">
        <f>'Project Budget Overview'!B34</f>
        <v>0</v>
      </c>
      <c r="H27" s="336"/>
      <c r="I27" s="336"/>
      <c r="J27" s="337"/>
      <c r="K27" s="158">
        <f>'Project Budget Overview'!F34</f>
        <v>0</v>
      </c>
      <c r="L27" s="167"/>
      <c r="M27" s="168"/>
      <c r="N27" s="167"/>
      <c r="O27" s="5">
        <f>K27*L27</f>
        <v>0</v>
      </c>
      <c r="P27" s="6">
        <f>K27*M27</f>
        <v>0</v>
      </c>
      <c r="Q27" s="7">
        <f>((K27/19.5)*6.6)*N27</f>
        <v>0</v>
      </c>
      <c r="R27" s="9">
        <f t="shared" si="0"/>
        <v>0</v>
      </c>
    </row>
    <row r="28" spans="1:18" ht="21" hidden="1" thickBot="1" x14ac:dyDescent="0.3">
      <c r="A28" s="382"/>
      <c r="B28" s="540"/>
      <c r="C28" s="196" t="s">
        <v>24</v>
      </c>
      <c r="D28" s="383" t="s">
        <v>232</v>
      </c>
      <c r="E28" s="384"/>
      <c r="F28" s="384"/>
      <c r="G28" s="385"/>
      <c r="H28" s="385"/>
      <c r="I28" s="385"/>
      <c r="J28" s="385"/>
      <c r="K28" s="385"/>
      <c r="L28" s="169">
        <f>L27*12</f>
        <v>0</v>
      </c>
      <c r="M28" s="170">
        <f>M27*9</f>
        <v>0</v>
      </c>
      <c r="N28" s="171">
        <f>N27*3</f>
        <v>0</v>
      </c>
      <c r="O28" s="11">
        <f>O27*'Valid Values and Workbook Info'!$B$10</f>
        <v>0</v>
      </c>
      <c r="P28" s="11">
        <f>P27*'Valid Values and Workbook Info'!$B$10</f>
        <v>0</v>
      </c>
      <c r="Q28" s="11">
        <f>Q27*'Valid Values and Workbook Info'!$B$10</f>
        <v>0</v>
      </c>
      <c r="R28" s="13">
        <f t="shared" si="0"/>
        <v>0</v>
      </c>
    </row>
    <row r="29" spans="1:18" ht="21" hidden="1" thickBot="1" x14ac:dyDescent="0.3">
      <c r="A29" s="382"/>
      <c r="B29" s="540"/>
      <c r="C29" s="195" t="s">
        <v>201</v>
      </c>
      <c r="D29" s="151" t="s">
        <v>218</v>
      </c>
      <c r="E29" s="218">
        <v>0</v>
      </c>
      <c r="F29" s="219">
        <v>0</v>
      </c>
      <c r="G29" s="542">
        <f>'Project Budget Overview'!B35</f>
        <v>0</v>
      </c>
      <c r="H29" s="336"/>
      <c r="I29" s="336"/>
      <c r="J29" s="337"/>
      <c r="K29" s="158">
        <f>'Project Budget Overview'!F35</f>
        <v>0</v>
      </c>
      <c r="L29" s="167"/>
      <c r="M29" s="168"/>
      <c r="N29" s="167"/>
      <c r="O29" s="5">
        <f>K29*L29</f>
        <v>0</v>
      </c>
      <c r="P29" s="6">
        <f>K29*M29</f>
        <v>0</v>
      </c>
      <c r="Q29" s="7">
        <f>((K29/19.5)*6.6)*N29</f>
        <v>0</v>
      </c>
      <c r="R29" s="9">
        <f t="shared" si="0"/>
        <v>0</v>
      </c>
    </row>
    <row r="30" spans="1:18" ht="21" hidden="1" thickBot="1" x14ac:dyDescent="0.3">
      <c r="A30" s="382"/>
      <c r="B30" s="540"/>
      <c r="C30" s="196" t="s">
        <v>24</v>
      </c>
      <c r="D30" s="383" t="s">
        <v>232</v>
      </c>
      <c r="E30" s="384"/>
      <c r="F30" s="384"/>
      <c r="G30" s="385"/>
      <c r="H30" s="385"/>
      <c r="I30" s="385"/>
      <c r="J30" s="385"/>
      <c r="K30" s="385"/>
      <c r="L30" s="169">
        <f>L29*12</f>
        <v>0</v>
      </c>
      <c r="M30" s="170">
        <f>M29*9</f>
        <v>0</v>
      </c>
      <c r="N30" s="171">
        <f>N29*3</f>
        <v>0</v>
      </c>
      <c r="O30" s="11">
        <f>O29*'Valid Values and Workbook Info'!$B$10</f>
        <v>0</v>
      </c>
      <c r="P30" s="11">
        <f>P29*'Valid Values and Workbook Info'!$B$10</f>
        <v>0</v>
      </c>
      <c r="Q30" s="11">
        <f>Q29*'Valid Values and Workbook Info'!$B$10</f>
        <v>0</v>
      </c>
      <c r="R30" s="13">
        <f t="shared" si="0"/>
        <v>0</v>
      </c>
    </row>
    <row r="31" spans="1:18" ht="21" hidden="1" thickBot="1" x14ac:dyDescent="0.3">
      <c r="A31" s="382"/>
      <c r="B31" s="540"/>
      <c r="C31" s="195" t="s">
        <v>201</v>
      </c>
      <c r="D31" s="151" t="s">
        <v>219</v>
      </c>
      <c r="E31" s="218">
        <v>0</v>
      </c>
      <c r="F31" s="219">
        <v>0</v>
      </c>
      <c r="G31" s="336">
        <f>'Project Budget Overview'!B36</f>
        <v>0</v>
      </c>
      <c r="H31" s="336"/>
      <c r="I31" s="336"/>
      <c r="J31" s="337"/>
      <c r="K31" s="158">
        <f>'Project Budget Overview'!F36</f>
        <v>0</v>
      </c>
      <c r="L31" s="167"/>
      <c r="M31" s="168"/>
      <c r="N31" s="167"/>
      <c r="O31" s="5">
        <f>K31*L31</f>
        <v>0</v>
      </c>
      <c r="P31" s="6">
        <f>K31*M31</f>
        <v>0</v>
      </c>
      <c r="Q31" s="7">
        <f>((K31/19.5)*6.6)*N31</f>
        <v>0</v>
      </c>
      <c r="R31" s="9">
        <f t="shared" si="0"/>
        <v>0</v>
      </c>
    </row>
    <row r="32" spans="1:18" ht="21" hidden="1" thickBot="1" x14ac:dyDescent="0.3">
      <c r="A32" s="382"/>
      <c r="B32" s="540"/>
      <c r="C32" s="196" t="s">
        <v>24</v>
      </c>
      <c r="D32" s="383" t="s">
        <v>232</v>
      </c>
      <c r="E32" s="384"/>
      <c r="F32" s="384"/>
      <c r="G32" s="385"/>
      <c r="H32" s="385"/>
      <c r="I32" s="385"/>
      <c r="J32" s="385"/>
      <c r="K32" s="385"/>
      <c r="L32" s="169">
        <f>L31*12</f>
        <v>0</v>
      </c>
      <c r="M32" s="170">
        <f>M31*9</f>
        <v>0</v>
      </c>
      <c r="N32" s="171">
        <f>N31*3</f>
        <v>0</v>
      </c>
      <c r="O32" s="11">
        <f>O31*'Valid Values and Workbook Info'!$B$10</f>
        <v>0</v>
      </c>
      <c r="P32" s="11">
        <f>P31*'Valid Values and Workbook Info'!$B$10</f>
        <v>0</v>
      </c>
      <c r="Q32" s="11">
        <f>Q31*'Valid Values and Workbook Info'!$B$10</f>
        <v>0</v>
      </c>
      <c r="R32" s="13">
        <f t="shared" si="0"/>
        <v>0</v>
      </c>
    </row>
    <row r="33" spans="1:18" ht="21" hidden="1" thickBot="1" x14ac:dyDescent="0.3">
      <c r="A33" s="382"/>
      <c r="B33" s="540"/>
      <c r="C33" s="195" t="s">
        <v>201</v>
      </c>
      <c r="D33" s="151" t="s">
        <v>220</v>
      </c>
      <c r="E33" s="218">
        <v>0</v>
      </c>
      <c r="F33" s="219">
        <v>0</v>
      </c>
      <c r="G33" s="336">
        <f>'Project Budget Overview'!B37</f>
        <v>0</v>
      </c>
      <c r="H33" s="336"/>
      <c r="I33" s="336"/>
      <c r="J33" s="337"/>
      <c r="K33" s="158">
        <f>'Project Budget Overview'!F37</f>
        <v>0</v>
      </c>
      <c r="L33" s="167"/>
      <c r="M33" s="168"/>
      <c r="N33" s="167"/>
      <c r="O33" s="5">
        <f>K33*L33</f>
        <v>0</v>
      </c>
      <c r="P33" s="6">
        <f>K33*M33</f>
        <v>0</v>
      </c>
      <c r="Q33" s="7">
        <f>((K33/19.5)*6.6)*N33</f>
        <v>0</v>
      </c>
      <c r="R33" s="9">
        <f t="shared" si="0"/>
        <v>0</v>
      </c>
    </row>
    <row r="34" spans="1:18" ht="21" hidden="1" thickBot="1" x14ac:dyDescent="0.3">
      <c r="A34" s="382"/>
      <c r="B34" s="540"/>
      <c r="C34" s="196" t="s">
        <v>24</v>
      </c>
      <c r="D34" s="383" t="s">
        <v>232</v>
      </c>
      <c r="E34" s="384"/>
      <c r="F34" s="384"/>
      <c r="G34" s="385"/>
      <c r="H34" s="385"/>
      <c r="I34" s="385"/>
      <c r="J34" s="385"/>
      <c r="K34" s="385"/>
      <c r="L34" s="169">
        <f>L33*12</f>
        <v>0</v>
      </c>
      <c r="M34" s="170">
        <f>M33*9</f>
        <v>0</v>
      </c>
      <c r="N34" s="171">
        <f>N33*3</f>
        <v>0</v>
      </c>
      <c r="O34" s="11">
        <f>O33*'Valid Values and Workbook Info'!$B$10</f>
        <v>0</v>
      </c>
      <c r="P34" s="11">
        <f>P33*'Valid Values and Workbook Info'!$B$10</f>
        <v>0</v>
      </c>
      <c r="Q34" s="11">
        <f>Q33*'Valid Values and Workbook Info'!$B$10</f>
        <v>0</v>
      </c>
      <c r="R34" s="13">
        <f t="shared" si="0"/>
        <v>0</v>
      </c>
    </row>
    <row r="35" spans="1:18" ht="21" hidden="1" thickBot="1" x14ac:dyDescent="0.3">
      <c r="A35" s="382"/>
      <c r="B35" s="540"/>
      <c r="C35" s="195" t="s">
        <v>201</v>
      </c>
      <c r="D35" s="151" t="s">
        <v>221</v>
      </c>
      <c r="E35" s="218">
        <v>0</v>
      </c>
      <c r="F35" s="219">
        <v>0</v>
      </c>
      <c r="G35" s="336">
        <f>'Project Budget Overview'!B38</f>
        <v>0</v>
      </c>
      <c r="H35" s="336"/>
      <c r="I35" s="336"/>
      <c r="J35" s="337"/>
      <c r="K35" s="158">
        <f>'Project Budget Overview'!F38</f>
        <v>0</v>
      </c>
      <c r="L35" s="167"/>
      <c r="M35" s="168"/>
      <c r="N35" s="167"/>
      <c r="O35" s="5">
        <f>K35*L35</f>
        <v>0</v>
      </c>
      <c r="P35" s="6">
        <f>K35*M35</f>
        <v>0</v>
      </c>
      <c r="Q35" s="7">
        <f>((K35/19.5)*6.6)*N35</f>
        <v>0</v>
      </c>
      <c r="R35" s="9">
        <f t="shared" si="0"/>
        <v>0</v>
      </c>
    </row>
    <row r="36" spans="1:18" ht="21" hidden="1" thickBot="1" x14ac:dyDescent="0.3">
      <c r="A36" s="345">
        <f>R73</f>
        <v>0</v>
      </c>
      <c r="B36" s="540"/>
      <c r="C36" s="196" t="s">
        <v>24</v>
      </c>
      <c r="D36" s="383" t="s">
        <v>232</v>
      </c>
      <c r="E36" s="385"/>
      <c r="F36" s="385"/>
      <c r="G36" s="385"/>
      <c r="H36" s="385"/>
      <c r="I36" s="385"/>
      <c r="J36" s="385"/>
      <c r="K36" s="385"/>
      <c r="L36" s="169">
        <f>L35*12</f>
        <v>0</v>
      </c>
      <c r="M36" s="170">
        <f>M35*9</f>
        <v>0</v>
      </c>
      <c r="N36" s="171">
        <f>N35*3</f>
        <v>0</v>
      </c>
      <c r="O36" s="11">
        <f>O35*'Valid Values and Workbook Info'!$B$10</f>
        <v>0</v>
      </c>
      <c r="P36" s="11">
        <f>P35*'Valid Values and Workbook Info'!$B$10</f>
        <v>0</v>
      </c>
      <c r="Q36" s="11">
        <f>Q35*'Valid Values and Workbook Info'!$B$10</f>
        <v>0</v>
      </c>
      <c r="R36" s="13">
        <f t="shared" si="0"/>
        <v>0</v>
      </c>
    </row>
    <row r="37" spans="1:18" ht="23.1" hidden="1" customHeight="1" thickBot="1" x14ac:dyDescent="0.3">
      <c r="A37" s="345"/>
      <c r="B37" s="540"/>
      <c r="C37" s="195" t="s">
        <v>201</v>
      </c>
      <c r="D37" s="151" t="s">
        <v>222</v>
      </c>
      <c r="E37" s="218">
        <v>0</v>
      </c>
      <c r="F37" s="219">
        <v>0</v>
      </c>
      <c r="G37" s="336">
        <f>'Project Budget Overview'!B39</f>
        <v>0</v>
      </c>
      <c r="H37" s="336"/>
      <c r="I37" s="336"/>
      <c r="J37" s="337"/>
      <c r="K37" s="158">
        <f>'Project Budget Overview'!F39</f>
        <v>0</v>
      </c>
      <c r="L37" s="167"/>
      <c r="M37" s="168"/>
      <c r="N37" s="167"/>
      <c r="O37" s="5">
        <f>K37*L37</f>
        <v>0</v>
      </c>
      <c r="P37" s="6">
        <f>K37*M37</f>
        <v>0</v>
      </c>
      <c r="Q37" s="7">
        <f>((K37/19.5)*6.6)*N37</f>
        <v>0</v>
      </c>
      <c r="R37" s="9">
        <f t="shared" si="0"/>
        <v>0</v>
      </c>
    </row>
    <row r="38" spans="1:18" ht="23.25" hidden="1" customHeight="1" thickBot="1" x14ac:dyDescent="0.3">
      <c r="A38" s="345"/>
      <c r="B38" s="540"/>
      <c r="C38" s="196" t="s">
        <v>24</v>
      </c>
      <c r="D38" s="383" t="s">
        <v>231</v>
      </c>
      <c r="E38" s="385"/>
      <c r="F38" s="385"/>
      <c r="G38" s="385"/>
      <c r="H38" s="385"/>
      <c r="I38" s="385"/>
      <c r="J38" s="385"/>
      <c r="K38" s="385"/>
      <c r="L38" s="169">
        <f>L37*12</f>
        <v>0</v>
      </c>
      <c r="M38" s="170">
        <f>M37*9</f>
        <v>0</v>
      </c>
      <c r="N38" s="171">
        <f>N37*3</f>
        <v>0</v>
      </c>
      <c r="O38" s="11">
        <f>O37*'Valid Values and Workbook Info'!$B$10</f>
        <v>0</v>
      </c>
      <c r="P38" s="11">
        <f>P37*'Valid Values and Workbook Info'!$B$10</f>
        <v>0</v>
      </c>
      <c r="Q38" s="11">
        <f>Q37*'Valid Values and Workbook Info'!$B$10</f>
        <v>0</v>
      </c>
      <c r="R38" s="13">
        <f t="shared" si="0"/>
        <v>0</v>
      </c>
    </row>
    <row r="39" spans="1:18" ht="23.1" hidden="1" customHeight="1" thickBot="1" x14ac:dyDescent="0.3">
      <c r="A39" s="345"/>
      <c r="B39" s="540"/>
      <c r="C39" s="195" t="s">
        <v>201</v>
      </c>
      <c r="D39" s="151" t="s">
        <v>223</v>
      </c>
      <c r="E39" s="218">
        <v>0</v>
      </c>
      <c r="F39" s="219">
        <v>0</v>
      </c>
      <c r="G39" s="336">
        <f>'Project Budget Overview'!B40</f>
        <v>0</v>
      </c>
      <c r="H39" s="336"/>
      <c r="I39" s="336"/>
      <c r="J39" s="337"/>
      <c r="K39" s="158">
        <f>'Project Budget Overview'!F40</f>
        <v>0</v>
      </c>
      <c r="L39" s="167"/>
      <c r="M39" s="168"/>
      <c r="N39" s="167"/>
      <c r="O39" s="5">
        <f>K39*L39</f>
        <v>0</v>
      </c>
      <c r="P39" s="6">
        <f>K39*M39</f>
        <v>0</v>
      </c>
      <c r="Q39" s="7">
        <f>((K39/19.5)*6.6)*N39</f>
        <v>0</v>
      </c>
      <c r="R39" s="9">
        <f t="shared" si="0"/>
        <v>0</v>
      </c>
    </row>
    <row r="40" spans="1:18" ht="23.25" hidden="1" customHeight="1" thickBot="1" x14ac:dyDescent="0.3">
      <c r="A40" s="345"/>
      <c r="B40" s="540"/>
      <c r="C40" s="196" t="s">
        <v>24</v>
      </c>
      <c r="D40" s="383" t="s">
        <v>231</v>
      </c>
      <c r="E40" s="385"/>
      <c r="F40" s="385"/>
      <c r="G40" s="385"/>
      <c r="H40" s="385"/>
      <c r="I40" s="385"/>
      <c r="J40" s="385"/>
      <c r="K40" s="385"/>
      <c r="L40" s="169">
        <f>L39*12</f>
        <v>0</v>
      </c>
      <c r="M40" s="170">
        <f>M39*9</f>
        <v>0</v>
      </c>
      <c r="N40" s="171">
        <f>N39*3</f>
        <v>0</v>
      </c>
      <c r="O40" s="11">
        <f>O39*'Valid Values and Workbook Info'!$B$10</f>
        <v>0</v>
      </c>
      <c r="P40" s="11">
        <f>P39*'Valid Values and Workbook Info'!$B$10</f>
        <v>0</v>
      </c>
      <c r="Q40" s="11">
        <f>Q39*'Valid Values and Workbook Info'!$B$10</f>
        <v>0</v>
      </c>
      <c r="R40" s="13">
        <f t="shared" si="0"/>
        <v>0</v>
      </c>
    </row>
    <row r="41" spans="1:18" ht="23.1" hidden="1" customHeight="1" thickBot="1" x14ac:dyDescent="0.3">
      <c r="A41" s="345"/>
      <c r="B41" s="540"/>
      <c r="C41" s="195" t="s">
        <v>201</v>
      </c>
      <c r="D41" s="151" t="s">
        <v>224</v>
      </c>
      <c r="E41" s="218">
        <v>0</v>
      </c>
      <c r="F41" s="219">
        <v>0</v>
      </c>
      <c r="G41" s="336">
        <f>'Project Budget Overview'!B41</f>
        <v>0</v>
      </c>
      <c r="H41" s="336"/>
      <c r="I41" s="336"/>
      <c r="J41" s="337"/>
      <c r="K41" s="158">
        <f>'Project Budget Overview'!F41</f>
        <v>0</v>
      </c>
      <c r="L41" s="167"/>
      <c r="M41" s="168"/>
      <c r="N41" s="167"/>
      <c r="O41" s="5">
        <f>K41*L41</f>
        <v>0</v>
      </c>
      <c r="P41" s="6">
        <f>K41*M41</f>
        <v>0</v>
      </c>
      <c r="Q41" s="7">
        <f>((K41/19.5)*6.6)*N41</f>
        <v>0</v>
      </c>
      <c r="R41" s="9">
        <f t="shared" si="0"/>
        <v>0</v>
      </c>
    </row>
    <row r="42" spans="1:18" ht="23.25" hidden="1" customHeight="1" thickBot="1" x14ac:dyDescent="0.3">
      <c r="A42" s="345"/>
      <c r="B42" s="540"/>
      <c r="C42" s="196" t="s">
        <v>24</v>
      </c>
      <c r="D42" s="383" t="s">
        <v>231</v>
      </c>
      <c r="E42" s="385"/>
      <c r="F42" s="385"/>
      <c r="G42" s="385"/>
      <c r="H42" s="385"/>
      <c r="I42" s="385"/>
      <c r="J42" s="385"/>
      <c r="K42" s="385"/>
      <c r="L42" s="169">
        <f>L41*12</f>
        <v>0</v>
      </c>
      <c r="M42" s="170">
        <f>M41*9</f>
        <v>0</v>
      </c>
      <c r="N42" s="171">
        <f>N41*3</f>
        <v>0</v>
      </c>
      <c r="O42" s="11">
        <f>O41*'Valid Values and Workbook Info'!$B$10</f>
        <v>0</v>
      </c>
      <c r="P42" s="11">
        <f>P41*'Valid Values and Workbook Info'!$B$10</f>
        <v>0</v>
      </c>
      <c r="Q42" s="11">
        <f>Q41*'Valid Values and Workbook Info'!$B$10</f>
        <v>0</v>
      </c>
      <c r="R42" s="13">
        <f t="shared" si="0"/>
        <v>0</v>
      </c>
    </row>
    <row r="43" spans="1:18" ht="23.1" hidden="1" customHeight="1" thickBot="1" x14ac:dyDescent="0.3">
      <c r="A43" s="345"/>
      <c r="B43" s="540"/>
      <c r="C43" s="195" t="s">
        <v>201</v>
      </c>
      <c r="D43" s="151" t="s">
        <v>225</v>
      </c>
      <c r="E43" s="218">
        <v>0</v>
      </c>
      <c r="F43" s="219">
        <v>0</v>
      </c>
      <c r="G43" s="336">
        <f>'Project Budget Overview'!B42</f>
        <v>0</v>
      </c>
      <c r="H43" s="336"/>
      <c r="I43" s="336"/>
      <c r="J43" s="337"/>
      <c r="K43" s="158">
        <f>'Project Budget Overview'!F42</f>
        <v>0</v>
      </c>
      <c r="L43" s="167"/>
      <c r="M43" s="168"/>
      <c r="N43" s="167"/>
      <c r="O43" s="5">
        <f>K43*L43</f>
        <v>0</v>
      </c>
      <c r="P43" s="6">
        <f>K43*M43</f>
        <v>0</v>
      </c>
      <c r="Q43" s="7">
        <f>((K43/19.5)*6.6)*N43</f>
        <v>0</v>
      </c>
      <c r="R43" s="9">
        <f t="shared" si="0"/>
        <v>0</v>
      </c>
    </row>
    <row r="44" spans="1:18" ht="23.25" hidden="1" customHeight="1" thickBot="1" x14ac:dyDescent="0.3">
      <c r="A44" s="345"/>
      <c r="B44" s="540"/>
      <c r="C44" s="196" t="s">
        <v>24</v>
      </c>
      <c r="D44" s="383" t="s">
        <v>231</v>
      </c>
      <c r="E44" s="385"/>
      <c r="F44" s="385"/>
      <c r="G44" s="385"/>
      <c r="H44" s="385"/>
      <c r="I44" s="385"/>
      <c r="J44" s="385"/>
      <c r="K44" s="385"/>
      <c r="L44" s="169">
        <f>L43*12</f>
        <v>0</v>
      </c>
      <c r="M44" s="170">
        <f>M43*9</f>
        <v>0</v>
      </c>
      <c r="N44" s="171">
        <f>N43*3</f>
        <v>0</v>
      </c>
      <c r="O44" s="11">
        <f>O43*'Valid Values and Workbook Info'!$B$10</f>
        <v>0</v>
      </c>
      <c r="P44" s="11">
        <f>P43*'Valid Values and Workbook Info'!$B$10</f>
        <v>0</v>
      </c>
      <c r="Q44" s="11">
        <f>Q43*'Valid Values and Workbook Info'!$B$10</f>
        <v>0</v>
      </c>
      <c r="R44" s="13">
        <f t="shared" si="0"/>
        <v>0</v>
      </c>
    </row>
    <row r="45" spans="1:18" ht="23.1" hidden="1" customHeight="1" thickBot="1" x14ac:dyDescent="0.3">
      <c r="A45" s="345"/>
      <c r="B45" s="540"/>
      <c r="C45" s="195" t="s">
        <v>201</v>
      </c>
      <c r="D45" s="151" t="s">
        <v>226</v>
      </c>
      <c r="E45" s="218">
        <v>0</v>
      </c>
      <c r="F45" s="219">
        <v>0</v>
      </c>
      <c r="G45" s="336">
        <f>'Project Budget Overview'!B43</f>
        <v>0</v>
      </c>
      <c r="H45" s="336"/>
      <c r="I45" s="336"/>
      <c r="J45" s="337"/>
      <c r="K45" s="158">
        <f>'Project Budget Overview'!F43</f>
        <v>0</v>
      </c>
      <c r="L45" s="167"/>
      <c r="M45" s="168"/>
      <c r="N45" s="167"/>
      <c r="O45" s="5">
        <f>K45*L45</f>
        <v>0</v>
      </c>
      <c r="P45" s="6">
        <f>K45*M45</f>
        <v>0</v>
      </c>
      <c r="Q45" s="7">
        <f>((K45/19.5)*6.6)*N45</f>
        <v>0</v>
      </c>
      <c r="R45" s="9">
        <f t="shared" si="0"/>
        <v>0</v>
      </c>
    </row>
    <row r="46" spans="1:18" ht="23.25" hidden="1" customHeight="1" thickBot="1" x14ac:dyDescent="0.3">
      <c r="A46" s="345"/>
      <c r="B46" s="540"/>
      <c r="C46" s="196" t="s">
        <v>24</v>
      </c>
      <c r="D46" s="383" t="s">
        <v>231</v>
      </c>
      <c r="E46" s="385"/>
      <c r="F46" s="385"/>
      <c r="G46" s="385"/>
      <c r="H46" s="385"/>
      <c r="I46" s="385"/>
      <c r="J46" s="385"/>
      <c r="K46" s="385"/>
      <c r="L46" s="169">
        <f>L45*12</f>
        <v>0</v>
      </c>
      <c r="M46" s="170">
        <f>M45*9</f>
        <v>0</v>
      </c>
      <c r="N46" s="171">
        <f>N45*3</f>
        <v>0</v>
      </c>
      <c r="O46" s="11">
        <f>O45*'Valid Values and Workbook Info'!$B$10</f>
        <v>0</v>
      </c>
      <c r="P46" s="11">
        <f>P45*'Valid Values and Workbook Info'!$B$10</f>
        <v>0</v>
      </c>
      <c r="Q46" s="11">
        <f>Q45*'Valid Values and Workbook Info'!$B$10</f>
        <v>0</v>
      </c>
      <c r="R46" s="13">
        <f t="shared" si="0"/>
        <v>0</v>
      </c>
    </row>
    <row r="47" spans="1:18" s="162" customFormat="1" ht="13.8" thickBot="1" x14ac:dyDescent="0.3">
      <c r="A47" s="345"/>
      <c r="B47" s="540"/>
      <c r="C47" s="197" t="s">
        <v>130</v>
      </c>
      <c r="D47" s="396" t="str">
        <f>_xlfn.CONCAT("A.2. - Staff Salary (fringe at ",TEXT(100*'Valid Values and Workbook Info'!$B$11,"##.##"),"%)")</f>
        <v>A.2. - Staff Salary (fringe at 50.22%)</v>
      </c>
      <c r="E47" s="397"/>
      <c r="F47" s="397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9"/>
    </row>
    <row r="48" spans="1:18" ht="23.1" customHeight="1" thickBot="1" x14ac:dyDescent="0.3">
      <c r="A48" s="345"/>
      <c r="B48" s="540"/>
      <c r="C48" s="195" t="s">
        <v>202</v>
      </c>
      <c r="D48" s="151" t="s">
        <v>0</v>
      </c>
      <c r="E48" s="218">
        <v>0</v>
      </c>
      <c r="F48" s="219">
        <v>0</v>
      </c>
      <c r="G48" s="336">
        <f>'Project Budget Overview'!B46</f>
        <v>0</v>
      </c>
      <c r="H48" s="336"/>
      <c r="I48" s="336"/>
      <c r="J48" s="337"/>
      <c r="K48" s="158">
        <f>'Project Budget Overview'!F46</f>
        <v>0</v>
      </c>
      <c r="L48" s="167"/>
      <c r="M48" s="168"/>
      <c r="N48" s="167"/>
      <c r="O48" s="5">
        <f>K48*L48</f>
        <v>0</v>
      </c>
      <c r="P48" s="6">
        <f>K48*M48</f>
        <v>0</v>
      </c>
      <c r="Q48" s="7">
        <f>((K48/19.5)*6.6)*N48</f>
        <v>0</v>
      </c>
      <c r="R48" s="9">
        <f t="shared" ref="R48:R55" si="1">SUM(O48:Q48)</f>
        <v>0</v>
      </c>
    </row>
    <row r="49" spans="1:18" ht="21" thickBot="1" x14ac:dyDescent="0.3">
      <c r="A49" s="345"/>
      <c r="B49" s="540"/>
      <c r="C49" s="196" t="s">
        <v>24</v>
      </c>
      <c r="D49" s="383" t="s">
        <v>232</v>
      </c>
      <c r="E49" s="384"/>
      <c r="F49" s="384"/>
      <c r="G49" s="385"/>
      <c r="H49" s="385"/>
      <c r="I49" s="385"/>
      <c r="J49" s="385"/>
      <c r="K49" s="385"/>
      <c r="L49" s="169">
        <f>L48*12</f>
        <v>0</v>
      </c>
      <c r="M49" s="170">
        <f>M48*9</f>
        <v>0</v>
      </c>
      <c r="N49" s="171">
        <f>N48*3</f>
        <v>0</v>
      </c>
      <c r="O49" s="10">
        <f>O48*'Valid Values and Workbook Info'!$B$11</f>
        <v>0</v>
      </c>
      <c r="P49" s="10">
        <f>P48*'Valid Values and Workbook Info'!$B$11</f>
        <v>0</v>
      </c>
      <c r="Q49" s="10">
        <f>Q48*'Valid Values and Workbook Info'!$B$11</f>
        <v>0</v>
      </c>
      <c r="R49" s="13">
        <f t="shared" si="1"/>
        <v>0</v>
      </c>
    </row>
    <row r="50" spans="1:18" ht="23.1" customHeight="1" thickBot="1" x14ac:dyDescent="0.3">
      <c r="A50" s="345"/>
      <c r="B50" s="540"/>
      <c r="C50" s="195" t="s">
        <v>202</v>
      </c>
      <c r="D50" s="151" t="s">
        <v>1</v>
      </c>
      <c r="E50" s="218">
        <v>0</v>
      </c>
      <c r="F50" s="219">
        <v>0</v>
      </c>
      <c r="G50" s="336">
        <f>'Project Budget Overview'!B47</f>
        <v>0</v>
      </c>
      <c r="H50" s="336"/>
      <c r="I50" s="336"/>
      <c r="J50" s="337"/>
      <c r="K50" s="158">
        <f>'Project Budget Overview'!F47</f>
        <v>0</v>
      </c>
      <c r="L50" s="167"/>
      <c r="M50" s="168"/>
      <c r="N50" s="167"/>
      <c r="O50" s="5">
        <f>K50*L50</f>
        <v>0</v>
      </c>
      <c r="P50" s="6">
        <f>K50*M50</f>
        <v>0</v>
      </c>
      <c r="Q50" s="7">
        <f>((K50/19.5)*6.6)*N50</f>
        <v>0</v>
      </c>
      <c r="R50" s="9">
        <f t="shared" si="1"/>
        <v>0</v>
      </c>
    </row>
    <row r="51" spans="1:18" ht="21" thickBot="1" x14ac:dyDescent="0.3">
      <c r="A51" s="345"/>
      <c r="B51" s="540"/>
      <c r="C51" s="198" t="s">
        <v>24</v>
      </c>
      <c r="D51" s="383" t="s">
        <v>232</v>
      </c>
      <c r="E51" s="384"/>
      <c r="F51" s="384"/>
      <c r="G51" s="385"/>
      <c r="H51" s="385"/>
      <c r="I51" s="385"/>
      <c r="J51" s="385"/>
      <c r="K51" s="385"/>
      <c r="L51" s="169">
        <f>L50*12</f>
        <v>0</v>
      </c>
      <c r="M51" s="170">
        <f>M50*9</f>
        <v>0</v>
      </c>
      <c r="N51" s="171">
        <f>N50*3</f>
        <v>0</v>
      </c>
      <c r="O51" s="10">
        <f>O50*'Valid Values and Workbook Info'!$B$11</f>
        <v>0</v>
      </c>
      <c r="P51" s="10">
        <f>P50*'Valid Values and Workbook Info'!$B$11</f>
        <v>0</v>
      </c>
      <c r="Q51" s="10">
        <f>Q50*'Valid Values and Workbook Info'!$B$11</f>
        <v>0</v>
      </c>
      <c r="R51" s="33">
        <f t="shared" si="1"/>
        <v>0</v>
      </c>
    </row>
    <row r="52" spans="1:18" ht="23.1" customHeight="1" thickBot="1" x14ac:dyDescent="0.3">
      <c r="A52" s="345"/>
      <c r="B52" s="540"/>
      <c r="C52" s="195" t="s">
        <v>202</v>
      </c>
      <c r="D52" s="151" t="s">
        <v>2</v>
      </c>
      <c r="E52" s="218">
        <v>0</v>
      </c>
      <c r="F52" s="219">
        <v>0</v>
      </c>
      <c r="G52" s="336">
        <f>'Project Budget Overview'!B48</f>
        <v>0</v>
      </c>
      <c r="H52" s="336"/>
      <c r="I52" s="336"/>
      <c r="J52" s="337"/>
      <c r="K52" s="158">
        <f>'Project Budget Overview'!F48</f>
        <v>0</v>
      </c>
      <c r="L52" s="167"/>
      <c r="M52" s="168"/>
      <c r="N52" s="167"/>
      <c r="O52" s="5">
        <f>K52*L52</f>
        <v>0</v>
      </c>
      <c r="P52" s="6">
        <f>K52*M52</f>
        <v>0</v>
      </c>
      <c r="Q52" s="7">
        <f>((K52/19.5)*6.6)*N52</f>
        <v>0</v>
      </c>
      <c r="R52" s="9">
        <f t="shared" si="1"/>
        <v>0</v>
      </c>
    </row>
    <row r="53" spans="1:18" ht="21" thickBot="1" x14ac:dyDescent="0.3">
      <c r="A53" s="345"/>
      <c r="B53" s="540"/>
      <c r="C53" s="196" t="s">
        <v>24</v>
      </c>
      <c r="D53" s="383" t="s">
        <v>232</v>
      </c>
      <c r="E53" s="384"/>
      <c r="F53" s="384"/>
      <c r="G53" s="385"/>
      <c r="H53" s="385"/>
      <c r="I53" s="385"/>
      <c r="J53" s="385"/>
      <c r="K53" s="385"/>
      <c r="L53" s="169">
        <f>L52*12</f>
        <v>0</v>
      </c>
      <c r="M53" s="170">
        <f>M52*9</f>
        <v>0</v>
      </c>
      <c r="N53" s="171">
        <f>N52*3</f>
        <v>0</v>
      </c>
      <c r="O53" s="10">
        <f>O52*'Valid Values and Workbook Info'!$B$11</f>
        <v>0</v>
      </c>
      <c r="P53" s="10">
        <f>P52*'Valid Values and Workbook Info'!$B$11</f>
        <v>0</v>
      </c>
      <c r="Q53" s="10">
        <f>Q52*'Valid Values and Workbook Info'!$B$11</f>
        <v>0</v>
      </c>
      <c r="R53" s="13">
        <f t="shared" si="1"/>
        <v>0</v>
      </c>
    </row>
    <row r="54" spans="1:18" ht="23.1" hidden="1" customHeight="1" thickBot="1" x14ac:dyDescent="0.3">
      <c r="A54" s="345"/>
      <c r="B54" s="540"/>
      <c r="C54" s="195" t="s">
        <v>202</v>
      </c>
      <c r="D54" s="151" t="s">
        <v>3</v>
      </c>
      <c r="E54" s="218">
        <v>0</v>
      </c>
      <c r="F54" s="219">
        <v>0</v>
      </c>
      <c r="G54" s="336">
        <f>'Project Budget Overview'!B49</f>
        <v>0</v>
      </c>
      <c r="H54" s="336"/>
      <c r="I54" s="336"/>
      <c r="J54" s="337"/>
      <c r="K54" s="158">
        <f>'Project Budget Overview'!F49</f>
        <v>0</v>
      </c>
      <c r="L54" s="167"/>
      <c r="M54" s="168"/>
      <c r="N54" s="167"/>
      <c r="O54" s="5">
        <f>K54*L54</f>
        <v>0</v>
      </c>
      <c r="P54" s="6">
        <f>K54*M54</f>
        <v>0</v>
      </c>
      <c r="Q54" s="7">
        <f>((K54/19.5)*6.6)*N54</f>
        <v>0</v>
      </c>
      <c r="R54" s="9">
        <f t="shared" si="1"/>
        <v>0</v>
      </c>
    </row>
    <row r="55" spans="1:18" ht="21" hidden="1" thickBot="1" x14ac:dyDescent="0.3">
      <c r="A55" s="345"/>
      <c r="B55" s="540"/>
      <c r="C55" s="196" t="s">
        <v>24</v>
      </c>
      <c r="D55" s="383" t="s">
        <v>232</v>
      </c>
      <c r="E55" s="385"/>
      <c r="F55" s="385"/>
      <c r="G55" s="385"/>
      <c r="H55" s="385"/>
      <c r="I55" s="385"/>
      <c r="J55" s="385"/>
      <c r="K55" s="385"/>
      <c r="L55" s="169">
        <f>L54*12</f>
        <v>0</v>
      </c>
      <c r="M55" s="170">
        <f>M54*9</f>
        <v>0</v>
      </c>
      <c r="N55" s="171">
        <f>N54*3</f>
        <v>0</v>
      </c>
      <c r="O55" s="10">
        <f>O54*'Valid Values and Workbook Info'!$B$11</f>
        <v>0</v>
      </c>
      <c r="P55" s="10">
        <f>P54*'Valid Values and Workbook Info'!$B$11</f>
        <v>0</v>
      </c>
      <c r="Q55" s="10">
        <f>Q54*'Valid Values and Workbook Info'!$B$11</f>
        <v>0</v>
      </c>
      <c r="R55" s="12">
        <f t="shared" si="1"/>
        <v>0</v>
      </c>
    </row>
    <row r="56" spans="1:18" ht="23.1" hidden="1" customHeight="1" thickBot="1" x14ac:dyDescent="0.3">
      <c r="A56" s="345"/>
      <c r="B56" s="540"/>
      <c r="C56" s="195" t="s">
        <v>202</v>
      </c>
      <c r="D56" s="151" t="s">
        <v>4</v>
      </c>
      <c r="E56" s="218">
        <v>0</v>
      </c>
      <c r="F56" s="219">
        <v>0</v>
      </c>
      <c r="G56" s="336">
        <f>'Project Budget Overview'!B50</f>
        <v>0</v>
      </c>
      <c r="H56" s="336"/>
      <c r="I56" s="336"/>
      <c r="J56" s="337"/>
      <c r="K56" s="158">
        <f>'Project Budget Overview'!F50</f>
        <v>0</v>
      </c>
      <c r="L56" s="167"/>
      <c r="M56" s="168"/>
      <c r="N56" s="167"/>
      <c r="O56" s="5">
        <f>K56*L56</f>
        <v>0</v>
      </c>
      <c r="P56" s="6">
        <f>K56*M56</f>
        <v>0</v>
      </c>
      <c r="Q56" s="7">
        <f>((K56/19.5)*6.6)*N56</f>
        <v>0</v>
      </c>
      <c r="R56" s="9">
        <f t="shared" si="0"/>
        <v>0</v>
      </c>
    </row>
    <row r="57" spans="1:18" ht="23.25" hidden="1" customHeight="1" thickBot="1" x14ac:dyDescent="0.3">
      <c r="A57" s="345"/>
      <c r="B57" s="540"/>
      <c r="C57" s="196" t="s">
        <v>24</v>
      </c>
      <c r="D57" s="383" t="s">
        <v>231</v>
      </c>
      <c r="E57" s="385"/>
      <c r="F57" s="385"/>
      <c r="G57" s="385"/>
      <c r="H57" s="385"/>
      <c r="I57" s="385"/>
      <c r="J57" s="385"/>
      <c r="K57" s="385"/>
      <c r="L57" s="169">
        <f>L56*12</f>
        <v>0</v>
      </c>
      <c r="M57" s="170">
        <f>M56*9</f>
        <v>0</v>
      </c>
      <c r="N57" s="171">
        <f>N56*3</f>
        <v>0</v>
      </c>
      <c r="O57" s="10">
        <f>O56*'Valid Values and Workbook Info'!$B$11</f>
        <v>0</v>
      </c>
      <c r="P57" s="10">
        <f>P56*'Valid Values and Workbook Info'!$B$11</f>
        <v>0</v>
      </c>
      <c r="Q57" s="10">
        <f>Q56*'Valid Values and Workbook Info'!$B$11</f>
        <v>0</v>
      </c>
      <c r="R57" s="13">
        <f t="shared" si="0"/>
        <v>0</v>
      </c>
    </row>
    <row r="58" spans="1:18" ht="23.1" hidden="1" customHeight="1" thickBot="1" x14ac:dyDescent="0.3">
      <c r="A58" s="345"/>
      <c r="B58" s="540"/>
      <c r="C58" s="195" t="s">
        <v>202</v>
      </c>
      <c r="D58" s="151" t="s">
        <v>5</v>
      </c>
      <c r="E58" s="218">
        <v>0</v>
      </c>
      <c r="F58" s="219">
        <v>0</v>
      </c>
      <c r="G58" s="336">
        <f>'Project Budget Overview'!B51</f>
        <v>0</v>
      </c>
      <c r="H58" s="336"/>
      <c r="I58" s="336"/>
      <c r="J58" s="337"/>
      <c r="K58" s="158">
        <f>'Project Budget Overview'!F51</f>
        <v>0</v>
      </c>
      <c r="L58" s="167"/>
      <c r="M58" s="168"/>
      <c r="N58" s="167"/>
      <c r="O58" s="5">
        <f>K58*L58</f>
        <v>0</v>
      </c>
      <c r="P58" s="6">
        <f>K58*M58</f>
        <v>0</v>
      </c>
      <c r="Q58" s="7">
        <f>((K58/19.5)*6.6)*N58</f>
        <v>0</v>
      </c>
      <c r="R58" s="9">
        <f t="shared" si="0"/>
        <v>0</v>
      </c>
    </row>
    <row r="59" spans="1:18" ht="23.25" hidden="1" customHeight="1" thickBot="1" x14ac:dyDescent="0.3">
      <c r="A59" s="345"/>
      <c r="B59" s="541"/>
      <c r="C59" s="198" t="s">
        <v>24</v>
      </c>
      <c r="D59" s="547" t="s">
        <v>231</v>
      </c>
      <c r="E59" s="384"/>
      <c r="F59" s="384"/>
      <c r="G59" s="384"/>
      <c r="H59" s="384"/>
      <c r="I59" s="384"/>
      <c r="J59" s="384"/>
      <c r="K59" s="384"/>
      <c r="L59" s="249">
        <f>L58*12</f>
        <v>0</v>
      </c>
      <c r="M59" s="209">
        <f>M58*9</f>
        <v>0</v>
      </c>
      <c r="N59" s="250">
        <f>N58*3</f>
        <v>0</v>
      </c>
      <c r="O59" s="10">
        <f>O58*'Valid Values and Workbook Info'!$B$11</f>
        <v>0</v>
      </c>
      <c r="P59" s="10">
        <f>P58*'Valid Values and Workbook Info'!$B$11</f>
        <v>0</v>
      </c>
      <c r="Q59" s="10">
        <f>Q58*'Valid Values and Workbook Info'!$B$11</f>
        <v>0</v>
      </c>
      <c r="R59" s="251">
        <f t="shared" si="0"/>
        <v>0</v>
      </c>
    </row>
    <row r="60" spans="1:18" ht="16.5" customHeight="1" thickBot="1" x14ac:dyDescent="0.3">
      <c r="A60" s="345"/>
      <c r="B60" s="536" t="s">
        <v>254</v>
      </c>
      <c r="C60" s="537"/>
      <c r="D60" s="538"/>
      <c r="E60" s="253">
        <f>+E56+E58+E54+E52+E50+E48+E35+E33+E31+E29+E27+E25+E23+E21+E19+E17+E15+E13+E11+E9+E7+E45+E43+E41+E39+E37</f>
        <v>0</v>
      </c>
      <c r="F60" s="253">
        <f>+F56+F58+F54+F52+F50+F48+F35+F33+F31+F29+F27+F25+F23+F21+F19+F17+F15+F13+F11+F9+F7+F45+F43+F41+F39+F37</f>
        <v>0</v>
      </c>
      <c r="G60" s="389"/>
      <c r="H60" s="390"/>
      <c r="I60" s="390"/>
      <c r="J60" s="390"/>
      <c r="K60" s="390"/>
      <c r="L60" s="390"/>
      <c r="M60" s="390"/>
      <c r="N60" s="390"/>
      <c r="O60" s="390"/>
      <c r="P60" s="390"/>
      <c r="Q60" s="390"/>
      <c r="R60" s="391"/>
    </row>
    <row r="61" spans="1:18" x14ac:dyDescent="0.25">
      <c r="A61" s="345"/>
      <c r="B61" s="550" t="s">
        <v>149</v>
      </c>
      <c r="C61" s="551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  <c r="P61" s="551"/>
      <c r="Q61" s="551"/>
      <c r="R61" s="252">
        <f>SUM(R7,R9,R11,R13,R15,R17,R19,R21,R23,R25,R27,R29,R31,R33,R35,R37,R39,R41,R43,R45,R48,R50,R52,R54,R56,R58)</f>
        <v>0</v>
      </c>
    </row>
    <row r="62" spans="1:18" ht="13.8" thickBot="1" x14ac:dyDescent="0.3">
      <c r="A62" s="345"/>
      <c r="B62" s="552" t="s">
        <v>150</v>
      </c>
      <c r="C62" s="553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  <c r="P62" s="553"/>
      <c r="Q62" s="553"/>
      <c r="R62" s="47">
        <f>SUM(R8,R10,R12,R14,R16,R18,R20,R22,R24,R26,R28,R30,R32,R34,R36,R38,R40,R42,R44,R46,R49,R51,R53,R55,R57,R59)</f>
        <v>0</v>
      </c>
    </row>
    <row r="63" spans="1:18" ht="13.8" thickBot="1" x14ac:dyDescent="0.3">
      <c r="A63" s="345"/>
      <c r="B63" s="479" t="s">
        <v>65</v>
      </c>
      <c r="C63" s="74" t="s">
        <v>22</v>
      </c>
      <c r="D63" s="555" t="str">
        <f>_xlfn.CONCAT("                Head Count                      B. OTHER PERSONNEL - FRINGE AT ",TEXT(100*'Valid Values and Workbook Info'!$B$12,"#0.00"),"% EXCEPT FOR GRADUATE STUDENTS AT ",TEXT(100*'Valid Values and Workbook Info'!$B$13,"#0.00"),"%, OPS STUDENTS AT ",TEXT(100*'Valid Values and Workbook Info'!$B$14,"#0.00"),"%")</f>
        <v xml:space="preserve">                Head Count                      B. OTHER PERSONNEL - FRINGE AT 2.79% EXCEPT FOR GRADUATE STUDENTS AT 9.61%, OPS STUDENTS AT 0.00%</v>
      </c>
      <c r="E63" s="556"/>
      <c r="F63" s="557"/>
      <c r="G63" s="556"/>
      <c r="H63" s="556"/>
      <c r="I63" s="556"/>
      <c r="J63" s="556"/>
      <c r="K63" s="556"/>
      <c r="L63" s="556"/>
      <c r="M63" s="556"/>
      <c r="N63" s="556"/>
      <c r="O63" s="556"/>
      <c r="P63" s="556"/>
      <c r="Q63" s="556"/>
      <c r="R63" s="558"/>
    </row>
    <row r="64" spans="1:18" x14ac:dyDescent="0.25">
      <c r="A64" s="345"/>
      <c r="B64" s="480"/>
      <c r="C64" s="75" t="s">
        <v>27</v>
      </c>
      <c r="D64" s="559" t="s">
        <v>0</v>
      </c>
      <c r="E64" s="560"/>
      <c r="F64" s="220" t="s">
        <v>256</v>
      </c>
      <c r="G64" s="561" t="s">
        <v>16</v>
      </c>
      <c r="H64" s="561"/>
      <c r="I64" s="561"/>
      <c r="J64" s="561"/>
      <c r="K64" s="561"/>
      <c r="L64" s="561"/>
      <c r="M64" s="561"/>
      <c r="N64" s="561"/>
      <c r="O64" s="561"/>
      <c r="P64" s="561"/>
      <c r="Q64" s="562"/>
      <c r="R64" s="42">
        <v>0</v>
      </c>
    </row>
    <row r="65" spans="1:18" ht="12.75" customHeight="1" x14ac:dyDescent="0.25">
      <c r="A65" s="345"/>
      <c r="B65" s="480"/>
      <c r="C65" s="76" t="s">
        <v>27</v>
      </c>
      <c r="D65" s="452" t="s">
        <v>1</v>
      </c>
      <c r="E65" s="453"/>
      <c r="F65" s="220">
        <v>0</v>
      </c>
      <c r="G65" s="534" t="s">
        <v>271</v>
      </c>
      <c r="H65" s="534"/>
      <c r="I65" s="534"/>
      <c r="J65" s="534"/>
      <c r="K65" s="534"/>
      <c r="L65" s="534"/>
      <c r="M65" s="534"/>
      <c r="N65" s="534"/>
      <c r="O65" s="534"/>
      <c r="P65" s="534"/>
      <c r="Q65" s="535"/>
      <c r="R65" s="16"/>
    </row>
    <row r="66" spans="1:18" ht="12.75" customHeight="1" x14ac:dyDescent="0.25">
      <c r="A66" s="345"/>
      <c r="B66" s="480"/>
      <c r="C66" s="76" t="s">
        <v>27</v>
      </c>
      <c r="D66" s="452" t="s">
        <v>2</v>
      </c>
      <c r="E66" s="453"/>
      <c r="F66" s="220">
        <v>0</v>
      </c>
      <c r="G66" s="534" t="s">
        <v>270</v>
      </c>
      <c r="H66" s="534"/>
      <c r="I66" s="534"/>
      <c r="J66" s="534"/>
      <c r="K66" s="534"/>
      <c r="L66" s="534"/>
      <c r="M66" s="534"/>
      <c r="N66" s="534"/>
      <c r="O66" s="534"/>
      <c r="P66" s="534"/>
      <c r="Q66" s="535"/>
      <c r="R66" s="16">
        <v>0</v>
      </c>
    </row>
    <row r="67" spans="1:18" x14ac:dyDescent="0.25">
      <c r="A67" s="345"/>
      <c r="B67" s="480"/>
      <c r="C67" s="76" t="s">
        <v>27</v>
      </c>
      <c r="D67" s="543" t="s">
        <v>268</v>
      </c>
      <c r="E67" s="544"/>
      <c r="F67" s="221" t="s">
        <v>256</v>
      </c>
      <c r="G67" s="545" t="s">
        <v>18</v>
      </c>
      <c r="H67" s="545"/>
      <c r="I67" s="545"/>
      <c r="J67" s="545"/>
      <c r="K67" s="545"/>
      <c r="L67" s="545"/>
      <c r="M67" s="545"/>
      <c r="N67" s="545"/>
      <c r="O67" s="545"/>
      <c r="P67" s="545"/>
      <c r="Q67" s="546"/>
      <c r="R67" s="16">
        <v>0</v>
      </c>
    </row>
    <row r="68" spans="1:18" ht="13.8" thickBot="1" x14ac:dyDescent="0.3">
      <c r="A68" s="345"/>
      <c r="B68" s="480"/>
      <c r="C68" s="27" t="s">
        <v>27</v>
      </c>
      <c r="D68" s="392" t="s">
        <v>269</v>
      </c>
      <c r="E68" s="393"/>
      <c r="F68" s="222" t="s">
        <v>256</v>
      </c>
      <c r="G68" s="394" t="s">
        <v>7</v>
      </c>
      <c r="H68" s="394"/>
      <c r="I68" s="394"/>
      <c r="J68" s="394"/>
      <c r="K68" s="394"/>
      <c r="L68" s="394"/>
      <c r="M68" s="394"/>
      <c r="N68" s="394"/>
      <c r="O68" s="394"/>
      <c r="P68" s="394"/>
      <c r="Q68" s="395"/>
      <c r="R68" s="16">
        <v>0</v>
      </c>
    </row>
    <row r="69" spans="1:18" ht="15.75" customHeight="1" thickBot="1" x14ac:dyDescent="0.3">
      <c r="A69" s="345"/>
      <c r="B69" s="554"/>
      <c r="C69" s="533" t="s">
        <v>255</v>
      </c>
      <c r="D69" s="533"/>
      <c r="E69" s="533"/>
      <c r="F69" s="223">
        <f>+F65+F66</f>
        <v>0</v>
      </c>
      <c r="G69" s="386" t="s">
        <v>137</v>
      </c>
      <c r="H69" s="387"/>
      <c r="I69" s="387"/>
      <c r="J69" s="387"/>
      <c r="K69" s="387"/>
      <c r="L69" s="387"/>
      <c r="M69" s="387"/>
      <c r="N69" s="387"/>
      <c r="O69" s="387"/>
      <c r="P69" s="387"/>
      <c r="Q69" s="388"/>
      <c r="R69" s="48">
        <f>SUM(R64:R68)</f>
        <v>0</v>
      </c>
    </row>
    <row r="70" spans="1:18" ht="13.8" thickBot="1" x14ac:dyDescent="0.3">
      <c r="A70" s="345"/>
      <c r="B70" s="78"/>
      <c r="C70" s="210" t="s">
        <v>28</v>
      </c>
      <c r="D70" s="548" t="s">
        <v>136</v>
      </c>
      <c r="E70" s="530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8"/>
      <c r="R70" s="49">
        <f>(R64+R67+R68)*'Valid Values and Workbook Info'!$B$12 + (R65)*'Valid Values and Workbook Info'!$B$13 + (R66)*'Valid Values and Workbook Info'!$B$14</f>
        <v>0</v>
      </c>
    </row>
    <row r="71" spans="1:18" ht="14.25" customHeight="1" thickBot="1" x14ac:dyDescent="0.3">
      <c r="A71" s="345"/>
      <c r="B71" s="386" t="s">
        <v>132</v>
      </c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8"/>
      <c r="R71" s="49">
        <f>R61+R69</f>
        <v>0</v>
      </c>
    </row>
    <row r="72" spans="1:18" ht="15.75" customHeight="1" thickBot="1" x14ac:dyDescent="0.3">
      <c r="A72" s="345"/>
      <c r="B72" s="22" t="s">
        <v>71</v>
      </c>
      <c r="C72" s="549" t="s">
        <v>133</v>
      </c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8"/>
      <c r="R72" s="49">
        <f>R62+R70</f>
        <v>0</v>
      </c>
    </row>
    <row r="73" spans="1:18" ht="15.75" customHeight="1" thickBot="1" x14ac:dyDescent="0.3">
      <c r="A73" s="346"/>
      <c r="B73" s="386" t="s">
        <v>142</v>
      </c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8"/>
      <c r="R73" s="50">
        <f>SUM(R71:R72)</f>
        <v>0</v>
      </c>
    </row>
    <row r="74" spans="1:18" ht="13.5" customHeight="1" thickBot="1" x14ac:dyDescent="0.3">
      <c r="A74" s="355" t="s">
        <v>228</v>
      </c>
      <c r="B74" s="60"/>
      <c r="C74" s="32" t="s">
        <v>22</v>
      </c>
      <c r="D74" s="357" t="s">
        <v>148</v>
      </c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4"/>
    </row>
    <row r="75" spans="1:18" ht="21" x14ac:dyDescent="0.25">
      <c r="A75" s="356"/>
      <c r="B75" s="61" t="s">
        <v>72</v>
      </c>
      <c r="C75" s="31" t="s">
        <v>102</v>
      </c>
      <c r="D75" s="358">
        <v>1</v>
      </c>
      <c r="E75" s="359"/>
      <c r="F75" s="360" t="s">
        <v>51</v>
      </c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2"/>
      <c r="R75" s="30">
        <v>0</v>
      </c>
    </row>
    <row r="76" spans="1:18" x14ac:dyDescent="0.25">
      <c r="A76" s="356"/>
      <c r="B76" s="61" t="s">
        <v>73</v>
      </c>
      <c r="C76" s="3" t="s">
        <v>59</v>
      </c>
      <c r="D76" s="350">
        <f t="shared" ref="D76:D95" si="2">D75+1</f>
        <v>2</v>
      </c>
      <c r="E76" s="363"/>
      <c r="F76" s="364" t="s">
        <v>52</v>
      </c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6"/>
      <c r="R76" s="17">
        <v>0</v>
      </c>
    </row>
    <row r="77" spans="1:18" x14ac:dyDescent="0.25">
      <c r="A77" s="356"/>
      <c r="B77" s="61" t="s">
        <v>126</v>
      </c>
      <c r="C77" s="3" t="s">
        <v>56</v>
      </c>
      <c r="D77" s="350">
        <f t="shared" si="2"/>
        <v>3</v>
      </c>
      <c r="E77" s="363"/>
      <c r="F77" s="364" t="s">
        <v>40</v>
      </c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6"/>
      <c r="R77" s="17">
        <v>0</v>
      </c>
    </row>
    <row r="78" spans="1:18" x14ac:dyDescent="0.25">
      <c r="A78" s="356"/>
      <c r="B78" s="367" t="s">
        <v>74</v>
      </c>
      <c r="C78" s="3" t="s">
        <v>54</v>
      </c>
      <c r="D78" s="350">
        <f t="shared" si="2"/>
        <v>4</v>
      </c>
      <c r="E78" s="363"/>
      <c r="F78" s="364" t="s">
        <v>101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6"/>
      <c r="R78" s="17">
        <v>0</v>
      </c>
    </row>
    <row r="79" spans="1:18" ht="12.75" customHeight="1" x14ac:dyDescent="0.25">
      <c r="A79" s="356"/>
      <c r="B79" s="368"/>
      <c r="C79" s="3" t="s">
        <v>57</v>
      </c>
      <c r="D79" s="350">
        <f t="shared" si="2"/>
        <v>5</v>
      </c>
      <c r="E79" s="363"/>
      <c r="F79" s="364" t="s">
        <v>42</v>
      </c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6"/>
      <c r="R79" s="17">
        <v>0</v>
      </c>
    </row>
    <row r="80" spans="1:18" ht="21" x14ac:dyDescent="0.25">
      <c r="A80" s="356"/>
      <c r="B80" s="368"/>
      <c r="C80" s="2" t="s">
        <v>244</v>
      </c>
      <c r="D80" s="350">
        <f t="shared" si="2"/>
        <v>6</v>
      </c>
      <c r="E80" s="363"/>
      <c r="F80" s="364" t="s">
        <v>44</v>
      </c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6"/>
      <c r="R80" s="17">
        <v>0</v>
      </c>
    </row>
    <row r="81" spans="1:18" x14ac:dyDescent="0.25">
      <c r="A81" s="356"/>
      <c r="B81" s="368"/>
      <c r="C81" s="194">
        <v>773911</v>
      </c>
      <c r="D81" s="350">
        <f t="shared" si="2"/>
        <v>7</v>
      </c>
      <c r="E81" s="363"/>
      <c r="F81" s="364" t="s">
        <v>243</v>
      </c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6"/>
      <c r="R81" s="17"/>
    </row>
    <row r="82" spans="1:18" x14ac:dyDescent="0.25">
      <c r="A82" s="356"/>
      <c r="B82" s="368"/>
      <c r="C82" s="3" t="s">
        <v>58</v>
      </c>
      <c r="D82" s="350">
        <f t="shared" si="2"/>
        <v>8</v>
      </c>
      <c r="E82" s="363"/>
      <c r="F82" s="364" t="s">
        <v>47</v>
      </c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6"/>
      <c r="R82" s="17">
        <v>0</v>
      </c>
    </row>
    <row r="83" spans="1:18" x14ac:dyDescent="0.25">
      <c r="A83" s="356"/>
      <c r="B83" s="347" t="s">
        <v>75</v>
      </c>
      <c r="C83" s="3" t="s">
        <v>103</v>
      </c>
      <c r="D83" s="350">
        <f t="shared" si="2"/>
        <v>9</v>
      </c>
      <c r="E83" s="363"/>
      <c r="F83" s="364" t="s">
        <v>37</v>
      </c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6"/>
      <c r="R83" s="17">
        <v>0</v>
      </c>
    </row>
    <row r="84" spans="1:18" x14ac:dyDescent="0.25">
      <c r="A84" s="356"/>
      <c r="B84" s="348"/>
      <c r="C84" s="3" t="s">
        <v>55</v>
      </c>
      <c r="D84" s="350">
        <f t="shared" si="2"/>
        <v>10</v>
      </c>
      <c r="E84" s="363"/>
      <c r="F84" s="364" t="s">
        <v>38</v>
      </c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366"/>
      <c r="R84" s="17">
        <v>0</v>
      </c>
    </row>
    <row r="85" spans="1:18" ht="25.5" customHeight="1" thickBot="1" x14ac:dyDescent="0.3">
      <c r="A85" s="356"/>
      <c r="B85" s="348"/>
      <c r="C85" s="400" t="s">
        <v>104</v>
      </c>
      <c r="D85" s="402">
        <f t="shared" si="2"/>
        <v>11</v>
      </c>
      <c r="E85" s="403"/>
      <c r="F85" s="406" t="s">
        <v>135</v>
      </c>
      <c r="G85" s="407"/>
      <c r="H85" s="407"/>
      <c r="I85" s="407"/>
      <c r="J85" s="407"/>
      <c r="K85" s="407"/>
      <c r="L85" s="407"/>
      <c r="M85" s="407"/>
      <c r="N85" s="407"/>
      <c r="O85" s="407"/>
      <c r="P85" s="407"/>
      <c r="Q85" s="408"/>
      <c r="R85" s="55"/>
    </row>
    <row r="86" spans="1:18" x14ac:dyDescent="0.25">
      <c r="A86" s="356"/>
      <c r="B86" s="348"/>
      <c r="C86" s="401"/>
      <c r="D86" s="404">
        <f t="shared" si="2"/>
        <v>12</v>
      </c>
      <c r="E86" s="405"/>
      <c r="F86" s="200" t="s">
        <v>61</v>
      </c>
      <c r="G86" s="409"/>
      <c r="H86" s="410"/>
      <c r="I86" s="410"/>
      <c r="J86" s="410"/>
      <c r="K86" s="410"/>
      <c r="L86" s="410"/>
      <c r="M86" s="410"/>
      <c r="N86" s="410"/>
      <c r="O86" s="410"/>
      <c r="P86" s="410"/>
      <c r="Q86" s="411"/>
      <c r="R86" s="20">
        <v>0</v>
      </c>
    </row>
    <row r="87" spans="1:18" x14ac:dyDescent="0.25">
      <c r="A87" s="356"/>
      <c r="B87" s="349"/>
      <c r="C87" s="199">
        <v>711902</v>
      </c>
      <c r="D87" s="350">
        <f>D85+1</f>
        <v>12</v>
      </c>
      <c r="E87" s="351"/>
      <c r="F87" s="352" t="s">
        <v>246</v>
      </c>
      <c r="G87" s="353"/>
      <c r="H87" s="353"/>
      <c r="I87" s="353"/>
      <c r="J87" s="353"/>
      <c r="K87" s="353"/>
      <c r="L87" s="353"/>
      <c r="M87" s="353"/>
      <c r="N87" s="353"/>
      <c r="O87" s="353"/>
      <c r="P87" s="353"/>
      <c r="Q87" s="354"/>
      <c r="R87" s="20"/>
    </row>
    <row r="88" spans="1:18" x14ac:dyDescent="0.25">
      <c r="A88" s="356"/>
      <c r="B88" s="242"/>
      <c r="C88" s="199"/>
      <c r="D88" s="350"/>
      <c r="E88" s="363"/>
      <c r="F88" s="418" t="s">
        <v>265</v>
      </c>
      <c r="G88" s="419"/>
      <c r="H88" s="419"/>
      <c r="I88" s="419"/>
      <c r="J88" s="419"/>
      <c r="K88" s="419"/>
      <c r="L88" s="419"/>
      <c r="M88" s="419"/>
      <c r="N88" s="419"/>
      <c r="O88" s="419"/>
      <c r="P88" s="419"/>
      <c r="Q88" s="420"/>
      <c r="R88" s="20">
        <f>'Participant Support Budget'!C10</f>
        <v>0</v>
      </c>
    </row>
    <row r="89" spans="1:18" x14ac:dyDescent="0.25">
      <c r="A89" s="356"/>
      <c r="B89" s="61" t="s">
        <v>76</v>
      </c>
      <c r="C89" s="14">
        <v>711991</v>
      </c>
      <c r="D89" s="350">
        <f>D86+1</f>
        <v>13</v>
      </c>
      <c r="E89" s="363"/>
      <c r="F89" s="412" t="s">
        <v>45</v>
      </c>
      <c r="G89" s="413"/>
      <c r="H89" s="413"/>
      <c r="I89" s="413"/>
      <c r="J89" s="413"/>
      <c r="K89" s="413"/>
      <c r="L89" s="413"/>
      <c r="M89" s="413"/>
      <c r="N89" s="413"/>
      <c r="O89" s="413"/>
      <c r="P89" s="413"/>
      <c r="Q89" s="414"/>
      <c r="R89" s="17">
        <v>0</v>
      </c>
    </row>
    <row r="90" spans="1:18" x14ac:dyDescent="0.25">
      <c r="A90" s="450">
        <f>R97</f>
        <v>0</v>
      </c>
      <c r="B90" s="61" t="s">
        <v>77</v>
      </c>
      <c r="C90" s="14">
        <v>711510</v>
      </c>
      <c r="D90" s="350">
        <f t="shared" si="2"/>
        <v>14</v>
      </c>
      <c r="E90" s="363"/>
      <c r="F90" s="415" t="s">
        <v>46</v>
      </c>
      <c r="G90" s="416"/>
      <c r="H90" s="416"/>
      <c r="I90" s="416"/>
      <c r="J90" s="416"/>
      <c r="K90" s="416"/>
      <c r="L90" s="416"/>
      <c r="M90" s="416"/>
      <c r="N90" s="416"/>
      <c r="O90" s="416"/>
      <c r="P90" s="416"/>
      <c r="Q90" s="417"/>
      <c r="R90" s="17">
        <v>0</v>
      </c>
    </row>
    <row r="91" spans="1:18" ht="61.8" x14ac:dyDescent="0.25">
      <c r="A91" s="450"/>
      <c r="B91" s="61" t="s">
        <v>78</v>
      </c>
      <c r="C91" s="2" t="s">
        <v>245</v>
      </c>
      <c r="D91" s="350">
        <f t="shared" si="2"/>
        <v>15</v>
      </c>
      <c r="E91" s="363"/>
      <c r="F91" s="415" t="s">
        <v>106</v>
      </c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7"/>
      <c r="R91" s="17">
        <v>0</v>
      </c>
    </row>
    <row r="92" spans="1:18" x14ac:dyDescent="0.25">
      <c r="A92" s="450"/>
      <c r="B92" s="61" t="s">
        <v>264</v>
      </c>
      <c r="C92" s="14">
        <v>772103</v>
      </c>
      <c r="D92" s="350">
        <f t="shared" si="2"/>
        <v>16</v>
      </c>
      <c r="E92" s="363"/>
      <c r="F92" s="415" t="s">
        <v>127</v>
      </c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7"/>
      <c r="R92" s="17">
        <v>0</v>
      </c>
    </row>
    <row r="93" spans="1:18" x14ac:dyDescent="0.25">
      <c r="A93" s="450"/>
      <c r="B93" s="61" t="s">
        <v>79</v>
      </c>
      <c r="C93" s="3" t="s">
        <v>107</v>
      </c>
      <c r="D93" s="350">
        <f t="shared" si="2"/>
        <v>17</v>
      </c>
      <c r="E93" s="363"/>
      <c r="F93" s="415" t="s">
        <v>48</v>
      </c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7"/>
      <c r="R93" s="17">
        <v>0</v>
      </c>
    </row>
    <row r="94" spans="1:18" x14ac:dyDescent="0.25">
      <c r="A94" s="450"/>
      <c r="B94" s="61" t="s">
        <v>80</v>
      </c>
      <c r="C94" s="3" t="s">
        <v>108</v>
      </c>
      <c r="D94" s="350">
        <f t="shared" si="2"/>
        <v>18</v>
      </c>
      <c r="E94" s="363"/>
      <c r="F94" s="415" t="s">
        <v>49</v>
      </c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7"/>
      <c r="R94" s="17">
        <v>0</v>
      </c>
    </row>
    <row r="95" spans="1:18" x14ac:dyDescent="0.25">
      <c r="A95" s="450"/>
      <c r="B95" s="61" t="s">
        <v>81</v>
      </c>
      <c r="C95" s="3" t="s">
        <v>109</v>
      </c>
      <c r="D95" s="452">
        <f t="shared" si="2"/>
        <v>19</v>
      </c>
      <c r="E95" s="453"/>
      <c r="F95" s="415" t="s">
        <v>110</v>
      </c>
      <c r="G95" s="416"/>
      <c r="H95" s="416"/>
      <c r="I95" s="416"/>
      <c r="J95" s="416"/>
      <c r="K95" s="416"/>
      <c r="L95" s="416"/>
      <c r="M95" s="416"/>
      <c r="N95" s="416"/>
      <c r="O95" s="416"/>
      <c r="P95" s="416"/>
      <c r="Q95" s="417"/>
      <c r="R95" s="17">
        <v>0</v>
      </c>
    </row>
    <row r="96" spans="1:18" ht="13.8" thickBot="1" x14ac:dyDescent="0.3">
      <c r="A96" s="450"/>
      <c r="B96" s="62" t="s">
        <v>82</v>
      </c>
      <c r="C96" s="18">
        <v>768301</v>
      </c>
      <c r="D96" s="392">
        <f>D95+1</f>
        <v>20</v>
      </c>
      <c r="E96" s="393"/>
      <c r="F96" s="421" t="s">
        <v>111</v>
      </c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3"/>
      <c r="R96" s="19">
        <v>0</v>
      </c>
    </row>
    <row r="97" spans="1:18" ht="18.75" customHeight="1" thickBot="1" x14ac:dyDescent="0.3">
      <c r="A97" s="451"/>
      <c r="B97" s="387" t="s">
        <v>139</v>
      </c>
      <c r="C97" s="387"/>
      <c r="D97" s="387"/>
      <c r="E97" s="387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8"/>
      <c r="R97" s="54">
        <f>SUM(R75:R96)</f>
        <v>0</v>
      </c>
    </row>
    <row r="98" spans="1:18" ht="13.5" customHeight="1" thickBot="1" x14ac:dyDescent="0.3">
      <c r="A98" s="424" t="s">
        <v>162</v>
      </c>
      <c r="B98" s="426" t="s">
        <v>161</v>
      </c>
      <c r="C98" s="429">
        <v>772952</v>
      </c>
      <c r="D98" s="432" t="s">
        <v>125</v>
      </c>
      <c r="E98" s="433"/>
      <c r="F98" s="438" t="s">
        <v>171</v>
      </c>
      <c r="G98" s="439"/>
      <c r="H98" s="439"/>
      <c r="I98" s="439"/>
      <c r="J98" s="439"/>
      <c r="K98" s="439"/>
      <c r="L98" s="439"/>
      <c r="M98" s="439"/>
      <c r="N98" s="439"/>
      <c r="O98" s="439"/>
      <c r="P98" s="439"/>
      <c r="Q98" s="440"/>
      <c r="R98" s="56"/>
    </row>
    <row r="99" spans="1:18" ht="13.5" hidden="1" customHeight="1" thickBot="1" x14ac:dyDescent="0.3">
      <c r="A99" s="425"/>
      <c r="B99" s="427"/>
      <c r="C99" s="430"/>
      <c r="D99" s="434"/>
      <c r="E99" s="435"/>
      <c r="F99" s="441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3"/>
      <c r="R99" s="20">
        <v>0</v>
      </c>
    </row>
    <row r="100" spans="1:18" ht="13.5" customHeight="1" thickBot="1" x14ac:dyDescent="0.3">
      <c r="A100" s="425"/>
      <c r="B100" s="427"/>
      <c r="C100" s="430"/>
      <c r="D100" s="434"/>
      <c r="E100" s="435"/>
      <c r="F100" s="444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6"/>
      <c r="R100" s="56"/>
    </row>
    <row r="101" spans="1:18" ht="14.1" customHeight="1" thickBot="1" x14ac:dyDescent="0.3">
      <c r="A101" s="63">
        <f>SUM(R99:R101)</f>
        <v>0</v>
      </c>
      <c r="B101" s="428"/>
      <c r="C101" s="431"/>
      <c r="D101" s="436"/>
      <c r="E101" s="437"/>
      <c r="F101" s="447" t="s">
        <v>173</v>
      </c>
      <c r="G101" s="448"/>
      <c r="H101" s="448"/>
      <c r="I101" s="448"/>
      <c r="J101" s="448"/>
      <c r="K101" s="448"/>
      <c r="L101" s="448"/>
      <c r="M101" s="448"/>
      <c r="N101" s="448"/>
      <c r="O101" s="448"/>
      <c r="P101" s="448"/>
      <c r="Q101" s="449"/>
      <c r="R101" s="103">
        <f>'Project Subcontractor Budgets'!C55</f>
        <v>0</v>
      </c>
    </row>
    <row r="102" spans="1:18" ht="12.75" customHeight="1" thickBot="1" x14ac:dyDescent="0.3">
      <c r="A102" s="424" t="s">
        <v>163</v>
      </c>
      <c r="B102" s="426" t="s">
        <v>160</v>
      </c>
      <c r="C102" s="429">
        <v>772951</v>
      </c>
      <c r="D102" s="432" t="s">
        <v>247</v>
      </c>
      <c r="E102" s="433"/>
      <c r="F102" s="438" t="s">
        <v>171</v>
      </c>
      <c r="G102" s="439"/>
      <c r="H102" s="439"/>
      <c r="I102" s="439"/>
      <c r="J102" s="439"/>
      <c r="K102" s="439"/>
      <c r="L102" s="439"/>
      <c r="M102" s="439"/>
      <c r="N102" s="439"/>
      <c r="O102" s="439"/>
      <c r="P102" s="439"/>
      <c r="Q102" s="440"/>
      <c r="R102" s="56"/>
    </row>
    <row r="103" spans="1:18" ht="12.75" hidden="1" customHeight="1" thickBot="1" x14ac:dyDescent="0.3">
      <c r="A103" s="425"/>
      <c r="B103" s="427"/>
      <c r="C103" s="430"/>
      <c r="D103" s="434"/>
      <c r="E103" s="435"/>
      <c r="F103" s="441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3"/>
      <c r="R103" s="20">
        <v>0</v>
      </c>
    </row>
    <row r="104" spans="1:18" ht="13.8" thickBot="1" x14ac:dyDescent="0.3">
      <c r="A104" s="425"/>
      <c r="B104" s="427"/>
      <c r="C104" s="430"/>
      <c r="D104" s="434"/>
      <c r="E104" s="435"/>
      <c r="F104" s="444"/>
      <c r="G104" s="445"/>
      <c r="H104" s="445"/>
      <c r="I104" s="445"/>
      <c r="J104" s="445"/>
      <c r="K104" s="445"/>
      <c r="L104" s="445"/>
      <c r="M104" s="445"/>
      <c r="N104" s="445"/>
      <c r="O104" s="445"/>
      <c r="P104" s="445"/>
      <c r="Q104" s="446"/>
      <c r="R104" s="56"/>
    </row>
    <row r="105" spans="1:18" ht="14.1" customHeight="1" thickBot="1" x14ac:dyDescent="0.3">
      <c r="A105" s="39">
        <f>SUM(R103:R105)</f>
        <v>0</v>
      </c>
      <c r="B105" s="428"/>
      <c r="C105" s="431"/>
      <c r="D105" s="436"/>
      <c r="E105" s="437"/>
      <c r="F105" s="467" t="s">
        <v>172</v>
      </c>
      <c r="G105" s="468"/>
      <c r="H105" s="468"/>
      <c r="I105" s="468"/>
      <c r="J105" s="468"/>
      <c r="K105" s="468"/>
      <c r="L105" s="468"/>
      <c r="M105" s="468"/>
      <c r="N105" s="468"/>
      <c r="O105" s="468"/>
      <c r="P105" s="468"/>
      <c r="Q105" s="469"/>
      <c r="R105" s="103">
        <f>'Project Subcontractor Budgets'!C54</f>
        <v>0</v>
      </c>
    </row>
    <row r="106" spans="1:18" ht="15" customHeight="1" thickBot="1" x14ac:dyDescent="0.3">
      <c r="A106" s="38" t="s">
        <v>68</v>
      </c>
      <c r="B106" s="37" t="s">
        <v>85</v>
      </c>
      <c r="C106" s="23" t="s">
        <v>60</v>
      </c>
      <c r="D106" s="454">
        <v>23</v>
      </c>
      <c r="E106" s="455"/>
      <c r="F106" s="456" t="s">
        <v>112</v>
      </c>
      <c r="G106" s="457"/>
      <c r="H106" s="457"/>
      <c r="I106" s="457"/>
      <c r="J106" s="457"/>
      <c r="K106" s="457"/>
      <c r="L106" s="457"/>
      <c r="M106" s="457"/>
      <c r="N106" s="457"/>
      <c r="O106" s="457"/>
      <c r="P106" s="457"/>
      <c r="Q106" s="458"/>
      <c r="R106" s="24"/>
    </row>
    <row r="107" spans="1:18" ht="11.25" customHeight="1" thickBot="1" x14ac:dyDescent="0.3">
      <c r="A107" s="39">
        <f>R106</f>
        <v>0</v>
      </c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60"/>
      <c r="R107" s="68"/>
    </row>
    <row r="108" spans="1:18" ht="12" customHeight="1" thickBot="1" x14ac:dyDescent="0.3">
      <c r="A108" s="461"/>
      <c r="B108" s="462"/>
      <c r="C108" s="357" t="s">
        <v>122</v>
      </c>
      <c r="D108" s="343"/>
      <c r="E108" s="343"/>
      <c r="F108" s="343"/>
      <c r="G108" s="343"/>
      <c r="H108" s="343"/>
      <c r="I108" s="343"/>
      <c r="J108" s="343"/>
      <c r="K108" s="343"/>
      <c r="L108" s="343"/>
      <c r="M108" s="343"/>
      <c r="N108" s="343"/>
      <c r="O108" s="343"/>
      <c r="P108" s="343"/>
      <c r="Q108" s="344"/>
      <c r="R108" s="68"/>
    </row>
    <row r="109" spans="1:18" ht="13.5" customHeight="1" thickBot="1" x14ac:dyDescent="0.3">
      <c r="A109" s="463"/>
      <c r="B109" s="464"/>
      <c r="C109" s="465" t="s">
        <v>134</v>
      </c>
      <c r="D109" s="381"/>
      <c r="E109" s="381"/>
      <c r="F109" s="381"/>
      <c r="G109" s="381"/>
      <c r="H109" s="381"/>
      <c r="I109" s="381"/>
      <c r="J109" s="381"/>
      <c r="K109" s="381"/>
      <c r="L109" s="381"/>
      <c r="M109" s="381"/>
      <c r="N109" s="381"/>
      <c r="O109" s="381"/>
      <c r="P109" s="381"/>
      <c r="Q109" s="466"/>
      <c r="R109" s="69"/>
    </row>
    <row r="110" spans="1:18" ht="12.75" customHeight="1" x14ac:dyDescent="0.25">
      <c r="A110" s="355" t="s">
        <v>229</v>
      </c>
      <c r="B110" s="64" t="s">
        <v>86</v>
      </c>
      <c r="C110" s="28" t="s">
        <v>113</v>
      </c>
      <c r="D110" s="358">
        <v>24</v>
      </c>
      <c r="E110" s="359"/>
      <c r="F110" s="360" t="s">
        <v>30</v>
      </c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474"/>
      <c r="R110" s="29">
        <v>0</v>
      </c>
    </row>
    <row r="111" spans="1:18" x14ac:dyDescent="0.25">
      <c r="A111" s="382"/>
      <c r="B111" s="65" t="s">
        <v>87</v>
      </c>
      <c r="C111" s="25" t="s">
        <v>114</v>
      </c>
      <c r="D111" s="350">
        <f t="shared" ref="D111:D124" si="3">D110+1</f>
        <v>25</v>
      </c>
      <c r="E111" s="363"/>
      <c r="F111" s="364" t="s">
        <v>31</v>
      </c>
      <c r="G111" s="365"/>
      <c r="H111" s="365"/>
      <c r="I111" s="365"/>
      <c r="J111" s="365"/>
      <c r="K111" s="365"/>
      <c r="L111" s="365"/>
      <c r="M111" s="365"/>
      <c r="N111" s="365"/>
      <c r="O111" s="365"/>
      <c r="P111" s="365"/>
      <c r="Q111" s="470"/>
      <c r="R111" s="20">
        <v>0</v>
      </c>
    </row>
    <row r="112" spans="1:18" x14ac:dyDescent="0.25">
      <c r="A112" s="382"/>
      <c r="B112" s="65" t="s">
        <v>88</v>
      </c>
      <c r="C112" s="25" t="s">
        <v>115</v>
      </c>
      <c r="D112" s="350">
        <f t="shared" si="3"/>
        <v>26</v>
      </c>
      <c r="E112" s="363"/>
      <c r="F112" s="364" t="s">
        <v>32</v>
      </c>
      <c r="G112" s="365"/>
      <c r="H112" s="365"/>
      <c r="I112" s="365"/>
      <c r="J112" s="365"/>
      <c r="K112" s="365"/>
      <c r="L112" s="365"/>
      <c r="M112" s="365"/>
      <c r="N112" s="365"/>
      <c r="O112" s="365"/>
      <c r="P112" s="365"/>
      <c r="Q112" s="470"/>
      <c r="R112" s="20">
        <v>0</v>
      </c>
    </row>
    <row r="113" spans="1:18" x14ac:dyDescent="0.25">
      <c r="A113" s="382"/>
      <c r="B113" s="65" t="s">
        <v>89</v>
      </c>
      <c r="C113" s="26">
        <v>711171</v>
      </c>
      <c r="D113" s="350">
        <f t="shared" si="3"/>
        <v>27</v>
      </c>
      <c r="E113" s="363"/>
      <c r="F113" s="471" t="s">
        <v>33</v>
      </c>
      <c r="G113" s="472"/>
      <c r="H113" s="472"/>
      <c r="I113" s="472"/>
      <c r="J113" s="472"/>
      <c r="K113" s="472"/>
      <c r="L113" s="472"/>
      <c r="M113" s="472"/>
      <c r="N113" s="472"/>
      <c r="O113" s="472"/>
      <c r="P113" s="472"/>
      <c r="Q113" s="473"/>
      <c r="R113" s="20">
        <v>0</v>
      </c>
    </row>
    <row r="114" spans="1:18" x14ac:dyDescent="0.25">
      <c r="A114" s="382"/>
      <c r="B114" s="65" t="s">
        <v>90</v>
      </c>
      <c r="C114" s="25" t="s">
        <v>116</v>
      </c>
      <c r="D114" s="350">
        <f t="shared" si="3"/>
        <v>28</v>
      </c>
      <c r="E114" s="363"/>
      <c r="F114" s="364" t="s">
        <v>34</v>
      </c>
      <c r="G114" s="365"/>
      <c r="H114" s="365"/>
      <c r="I114" s="365"/>
      <c r="J114" s="365"/>
      <c r="K114" s="365"/>
      <c r="L114" s="365"/>
      <c r="M114" s="365"/>
      <c r="N114" s="365"/>
      <c r="O114" s="365"/>
      <c r="P114" s="365"/>
      <c r="Q114" s="470"/>
      <c r="R114" s="20">
        <v>0</v>
      </c>
    </row>
    <row r="115" spans="1:18" x14ac:dyDescent="0.25">
      <c r="A115" s="382"/>
      <c r="B115" s="65" t="s">
        <v>91</v>
      </c>
      <c r="C115" s="26">
        <v>773821</v>
      </c>
      <c r="D115" s="350">
        <f t="shared" si="3"/>
        <v>29</v>
      </c>
      <c r="E115" s="363"/>
      <c r="F115" s="471" t="s">
        <v>35</v>
      </c>
      <c r="G115" s="472"/>
      <c r="H115" s="472"/>
      <c r="I115" s="472"/>
      <c r="J115" s="472"/>
      <c r="K115" s="472"/>
      <c r="L115" s="472"/>
      <c r="M115" s="472"/>
      <c r="N115" s="472"/>
      <c r="O115" s="472"/>
      <c r="P115" s="472"/>
      <c r="Q115" s="473"/>
      <c r="R115" s="20">
        <v>0</v>
      </c>
    </row>
    <row r="116" spans="1:18" x14ac:dyDescent="0.25">
      <c r="A116" s="382"/>
      <c r="B116" s="201" t="s">
        <v>248</v>
      </c>
      <c r="C116" s="26">
        <v>773810</v>
      </c>
      <c r="D116" s="350">
        <f>D115+1</f>
        <v>30</v>
      </c>
      <c r="E116" s="363"/>
      <c r="F116" s="364" t="s">
        <v>250</v>
      </c>
      <c r="G116" s="472"/>
      <c r="H116" s="472"/>
      <c r="I116" s="472"/>
      <c r="J116" s="472"/>
      <c r="K116" s="472"/>
      <c r="L116" s="472"/>
      <c r="M116" s="472"/>
      <c r="N116" s="472"/>
      <c r="O116" s="472"/>
      <c r="P116" s="472"/>
      <c r="Q116" s="473"/>
      <c r="R116" s="20">
        <v>0</v>
      </c>
    </row>
    <row r="117" spans="1:18" x14ac:dyDescent="0.25">
      <c r="A117" s="382"/>
      <c r="B117" s="65" t="s">
        <v>92</v>
      </c>
      <c r="C117" s="26">
        <v>773801</v>
      </c>
      <c r="D117" s="350">
        <f>D116+1</f>
        <v>31</v>
      </c>
      <c r="E117" s="363"/>
      <c r="F117" s="364" t="s">
        <v>36</v>
      </c>
      <c r="G117" s="365"/>
      <c r="H117" s="365"/>
      <c r="I117" s="365"/>
      <c r="J117" s="365"/>
      <c r="K117" s="365"/>
      <c r="L117" s="365"/>
      <c r="M117" s="365"/>
      <c r="N117" s="365"/>
      <c r="O117" s="365"/>
      <c r="P117" s="365"/>
      <c r="Q117" s="470"/>
      <c r="R117" s="20">
        <v>0</v>
      </c>
    </row>
    <row r="118" spans="1:18" x14ac:dyDescent="0.25">
      <c r="A118" s="382"/>
      <c r="B118" s="65" t="s">
        <v>93</v>
      </c>
      <c r="C118" s="26">
        <v>711196</v>
      </c>
      <c r="D118" s="350">
        <f t="shared" si="3"/>
        <v>32</v>
      </c>
      <c r="E118" s="363"/>
      <c r="F118" s="471" t="s">
        <v>39</v>
      </c>
      <c r="G118" s="472"/>
      <c r="H118" s="472"/>
      <c r="I118" s="472"/>
      <c r="J118" s="472"/>
      <c r="K118" s="472"/>
      <c r="L118" s="472"/>
      <c r="M118" s="472"/>
      <c r="N118" s="472"/>
      <c r="O118" s="472"/>
      <c r="P118" s="472"/>
      <c r="Q118" s="473"/>
      <c r="R118" s="20">
        <v>0</v>
      </c>
    </row>
    <row r="119" spans="1:18" x14ac:dyDescent="0.25">
      <c r="A119" s="382"/>
      <c r="B119" s="65" t="s">
        <v>94</v>
      </c>
      <c r="C119" s="25" t="s">
        <v>117</v>
      </c>
      <c r="D119" s="350">
        <f t="shared" si="3"/>
        <v>33</v>
      </c>
      <c r="E119" s="363"/>
      <c r="F119" s="471" t="s">
        <v>41</v>
      </c>
      <c r="G119" s="472"/>
      <c r="H119" s="472"/>
      <c r="I119" s="472"/>
      <c r="J119" s="472"/>
      <c r="K119" s="472"/>
      <c r="L119" s="472"/>
      <c r="M119" s="472"/>
      <c r="N119" s="472"/>
      <c r="O119" s="472"/>
      <c r="P119" s="472"/>
      <c r="Q119" s="473"/>
      <c r="R119" s="20">
        <v>0</v>
      </c>
    </row>
    <row r="120" spans="1:18" x14ac:dyDescent="0.25">
      <c r="A120" s="450">
        <f>R125</f>
        <v>0</v>
      </c>
      <c r="B120" s="65" t="s">
        <v>95</v>
      </c>
      <c r="C120" s="25" t="s">
        <v>118</v>
      </c>
      <c r="D120" s="350">
        <f t="shared" si="3"/>
        <v>34</v>
      </c>
      <c r="E120" s="363"/>
      <c r="F120" s="364" t="s">
        <v>43</v>
      </c>
      <c r="G120" s="365"/>
      <c r="H120" s="365"/>
      <c r="I120" s="365"/>
      <c r="J120" s="365"/>
      <c r="K120" s="365"/>
      <c r="L120" s="365"/>
      <c r="M120" s="365"/>
      <c r="N120" s="365"/>
      <c r="O120" s="365"/>
      <c r="P120" s="365"/>
      <c r="Q120" s="470"/>
      <c r="R120" s="20">
        <v>0</v>
      </c>
    </row>
    <row r="121" spans="1:18" x14ac:dyDescent="0.25">
      <c r="A121" s="450"/>
      <c r="B121" s="65" t="s">
        <v>96</v>
      </c>
      <c r="C121" s="25" t="s">
        <v>119</v>
      </c>
      <c r="D121" s="350">
        <f t="shared" si="3"/>
        <v>35</v>
      </c>
      <c r="E121" s="363"/>
      <c r="F121" s="471" t="s">
        <v>249</v>
      </c>
      <c r="G121" s="472"/>
      <c r="H121" s="472"/>
      <c r="I121" s="472"/>
      <c r="J121" s="472"/>
      <c r="K121" s="472"/>
      <c r="L121" s="472"/>
      <c r="M121" s="472"/>
      <c r="N121" s="472"/>
      <c r="O121" s="472"/>
      <c r="P121" s="472"/>
      <c r="Q121" s="473"/>
      <c r="R121" s="20">
        <v>0</v>
      </c>
    </row>
    <row r="122" spans="1:18" x14ac:dyDescent="0.25">
      <c r="A122" s="450"/>
      <c r="B122" s="65" t="s">
        <v>97</v>
      </c>
      <c r="C122" s="25" t="s">
        <v>120</v>
      </c>
      <c r="D122" s="350">
        <f t="shared" si="3"/>
        <v>36</v>
      </c>
      <c r="E122" s="363"/>
      <c r="F122" s="471" t="s">
        <v>9</v>
      </c>
      <c r="G122" s="472"/>
      <c r="H122" s="472"/>
      <c r="I122" s="472"/>
      <c r="J122" s="472"/>
      <c r="K122" s="472"/>
      <c r="L122" s="472"/>
      <c r="M122" s="472"/>
      <c r="N122" s="472"/>
      <c r="O122" s="472"/>
      <c r="P122" s="472"/>
      <c r="Q122" s="473"/>
      <c r="R122" s="20">
        <v>0</v>
      </c>
    </row>
    <row r="123" spans="1:18" x14ac:dyDescent="0.25">
      <c r="A123" s="450"/>
      <c r="B123" s="65" t="s">
        <v>98</v>
      </c>
      <c r="C123" s="26">
        <v>711440</v>
      </c>
      <c r="D123" s="350">
        <f t="shared" si="3"/>
        <v>37</v>
      </c>
      <c r="E123" s="363"/>
      <c r="F123" s="364" t="s">
        <v>121</v>
      </c>
      <c r="G123" s="365"/>
      <c r="H123" s="365"/>
      <c r="I123" s="365"/>
      <c r="J123" s="365"/>
      <c r="K123" s="365"/>
      <c r="L123" s="365"/>
      <c r="M123" s="365"/>
      <c r="N123" s="365"/>
      <c r="O123" s="365"/>
      <c r="P123" s="365"/>
      <c r="Q123" s="470"/>
      <c r="R123" s="20">
        <v>0</v>
      </c>
    </row>
    <row r="124" spans="1:18" ht="13.8" thickBot="1" x14ac:dyDescent="0.3">
      <c r="A124" s="450"/>
      <c r="B124" s="41" t="s">
        <v>124</v>
      </c>
      <c r="C124" s="27" t="s">
        <v>62</v>
      </c>
      <c r="D124" s="350">
        <f t="shared" si="3"/>
        <v>38</v>
      </c>
      <c r="E124" s="363"/>
      <c r="F124" s="475" t="s">
        <v>50</v>
      </c>
      <c r="G124" s="476"/>
      <c r="H124" s="476"/>
      <c r="I124" s="476"/>
      <c r="J124" s="476"/>
      <c r="K124" s="476"/>
      <c r="L124" s="476"/>
      <c r="M124" s="476"/>
      <c r="N124" s="476"/>
      <c r="O124" s="476"/>
      <c r="P124" s="476"/>
      <c r="Q124" s="477"/>
      <c r="R124" s="21">
        <v>0</v>
      </c>
    </row>
    <row r="125" spans="1:18" ht="15" customHeight="1" thickBot="1" x14ac:dyDescent="0.3">
      <c r="A125" s="451"/>
      <c r="B125" s="387" t="s">
        <v>138</v>
      </c>
      <c r="C125" s="387"/>
      <c r="D125" s="387"/>
      <c r="E125" s="387"/>
      <c r="F125" s="387"/>
      <c r="G125" s="387"/>
      <c r="H125" s="387"/>
      <c r="I125" s="387"/>
      <c r="J125" s="387"/>
      <c r="K125" s="387"/>
      <c r="L125" s="387"/>
      <c r="M125" s="387"/>
      <c r="N125" s="387"/>
      <c r="O125" s="387"/>
      <c r="P125" s="387"/>
      <c r="Q125" s="478"/>
      <c r="R125" s="53">
        <f>SUM(R110:R124)</f>
        <v>0</v>
      </c>
    </row>
    <row r="126" spans="1:18" s="163" customFormat="1" ht="20.25" customHeight="1" thickBot="1" x14ac:dyDescent="0.3">
      <c r="A126" s="355" t="s">
        <v>230</v>
      </c>
      <c r="B126" s="339" t="s">
        <v>147</v>
      </c>
      <c r="C126" s="339"/>
      <c r="D126" s="339"/>
      <c r="E126" s="339"/>
      <c r="F126" s="339"/>
      <c r="G126" s="339"/>
      <c r="H126" s="339"/>
      <c r="I126" s="339"/>
      <c r="J126" s="339"/>
      <c r="K126" s="339"/>
      <c r="L126" s="339"/>
      <c r="M126" s="339"/>
      <c r="N126" s="339"/>
      <c r="O126" s="339"/>
      <c r="P126" s="339"/>
      <c r="Q126" s="339"/>
      <c r="R126" s="340"/>
    </row>
    <row r="127" spans="1:18" ht="13.8" thickBot="1" x14ac:dyDescent="0.3">
      <c r="A127" s="382"/>
      <c r="B127" s="479" t="s">
        <v>99</v>
      </c>
      <c r="C127" s="481" t="s">
        <v>29</v>
      </c>
      <c r="D127" s="484" t="s">
        <v>242</v>
      </c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5"/>
      <c r="P127" s="485"/>
      <c r="Q127" s="486"/>
      <c r="R127" s="57"/>
    </row>
    <row r="128" spans="1:18" x14ac:dyDescent="0.25">
      <c r="A128" s="382"/>
      <c r="B128" s="480"/>
      <c r="C128" s="482"/>
      <c r="D128" s="493" t="s">
        <v>53</v>
      </c>
      <c r="E128" s="494"/>
      <c r="F128" s="495"/>
      <c r="G128" s="495"/>
      <c r="H128" s="495"/>
      <c r="I128" s="495"/>
      <c r="J128" s="495"/>
      <c r="K128" s="495"/>
      <c r="L128" s="495"/>
      <c r="M128" s="495"/>
      <c r="N128" s="496"/>
      <c r="O128" s="497"/>
      <c r="P128" s="498"/>
      <c r="Q128" s="499"/>
      <c r="R128" s="58"/>
    </row>
    <row r="129" spans="1:18" x14ac:dyDescent="0.25">
      <c r="A129" s="382"/>
      <c r="B129" s="480"/>
      <c r="C129" s="482"/>
      <c r="D129" s="500" t="s">
        <v>6</v>
      </c>
      <c r="E129" s="501"/>
      <c r="F129" s="502"/>
      <c r="G129" s="502"/>
      <c r="H129" s="502"/>
      <c r="I129" s="502"/>
      <c r="J129" s="502"/>
      <c r="K129" s="502"/>
      <c r="L129" s="502"/>
      <c r="M129" s="502"/>
      <c r="N129" s="503"/>
      <c r="O129" s="504" t="s">
        <v>144</v>
      </c>
      <c r="P129" s="504"/>
      <c r="Q129" s="505"/>
      <c r="R129" s="72">
        <v>0</v>
      </c>
    </row>
    <row r="130" spans="1:18" ht="13.8" thickBot="1" x14ac:dyDescent="0.3">
      <c r="A130" s="101">
        <f>R129</f>
        <v>0</v>
      </c>
      <c r="B130" s="480"/>
      <c r="C130" s="483"/>
      <c r="D130" s="523" t="s">
        <v>8</v>
      </c>
      <c r="E130" s="524"/>
      <c r="F130" s="525"/>
      <c r="G130" s="525"/>
      <c r="H130" s="525"/>
      <c r="I130" s="525"/>
      <c r="J130" s="525"/>
      <c r="K130" s="525"/>
      <c r="L130" s="525"/>
      <c r="M130" s="525"/>
      <c r="N130" s="526"/>
      <c r="O130" s="527"/>
      <c r="P130" s="528"/>
      <c r="Q130" s="529"/>
      <c r="R130" s="59"/>
    </row>
    <row r="131" spans="1:18" s="164" customFormat="1" ht="16.5" customHeight="1" thickBot="1" x14ac:dyDescent="0.3">
      <c r="A131" s="386" t="s">
        <v>143</v>
      </c>
      <c r="B131" s="387"/>
      <c r="C131" s="387"/>
      <c r="D131" s="530"/>
      <c r="E131" s="530"/>
      <c r="F131" s="530"/>
      <c r="G131" s="530"/>
      <c r="H131" s="530"/>
      <c r="I131" s="530"/>
      <c r="J131" s="530"/>
      <c r="K131" s="530"/>
      <c r="L131" s="530"/>
      <c r="M131" s="530"/>
      <c r="N131" s="530"/>
      <c r="O131" s="387"/>
      <c r="P131" s="387"/>
      <c r="Q131" s="388"/>
      <c r="R131" s="52">
        <f>(R73+R97+R125+R129) + SUM(R101:R106)</f>
        <v>0</v>
      </c>
    </row>
    <row r="132" spans="1:18" s="163" customFormat="1" ht="15.75" customHeight="1" thickBot="1" x14ac:dyDescent="0.3">
      <c r="A132" s="355" t="s">
        <v>69</v>
      </c>
      <c r="B132" s="532" t="s">
        <v>145</v>
      </c>
      <c r="C132" s="339"/>
      <c r="D132" s="339"/>
      <c r="E132" s="339"/>
      <c r="F132" s="339"/>
      <c r="G132" s="339"/>
      <c r="H132" s="339"/>
      <c r="I132" s="339"/>
      <c r="J132" s="339"/>
      <c r="K132" s="339"/>
      <c r="L132" s="339"/>
      <c r="M132" s="339"/>
      <c r="N132" s="339"/>
      <c r="O132" s="339"/>
      <c r="P132" s="339"/>
      <c r="Q132" s="339"/>
      <c r="R132" s="340"/>
    </row>
    <row r="133" spans="1:18" ht="15" customHeight="1" thickBot="1" x14ac:dyDescent="0.3">
      <c r="A133" s="531"/>
      <c r="B133" s="479" t="s">
        <v>100</v>
      </c>
      <c r="C133" s="481">
        <v>757003</v>
      </c>
      <c r="D133" s="488" t="s">
        <v>123</v>
      </c>
      <c r="E133" s="489"/>
      <c r="F133" s="490"/>
      <c r="G133" s="491">
        <f>'Project Budget Overview'!D11</f>
        <v>0</v>
      </c>
      <c r="H133" s="492"/>
      <c r="I133" s="513" t="s">
        <v>17</v>
      </c>
      <c r="J133" s="514"/>
      <c r="K133" s="515"/>
      <c r="L133" s="515"/>
      <c r="M133" s="515"/>
      <c r="N133" s="515"/>
      <c r="O133" s="515"/>
      <c r="P133" s="515"/>
      <c r="Q133" s="516"/>
      <c r="R133" s="44">
        <f>R131</f>
        <v>0</v>
      </c>
    </row>
    <row r="134" spans="1:18" ht="15" customHeight="1" thickBot="1" x14ac:dyDescent="0.3">
      <c r="A134" s="531"/>
      <c r="B134" s="487"/>
      <c r="C134" s="483"/>
      <c r="D134" s="488" t="s">
        <v>156</v>
      </c>
      <c r="E134" s="489"/>
      <c r="F134" s="490"/>
      <c r="G134" s="517">
        <f>'Project Budget Overview'!D10</f>
        <v>0</v>
      </c>
      <c r="H134" s="518"/>
      <c r="I134" s="518"/>
      <c r="J134" s="519"/>
      <c r="K134" s="520" t="s">
        <v>157</v>
      </c>
      <c r="L134" s="521"/>
      <c r="M134" s="521"/>
      <c r="N134" s="521"/>
      <c r="O134" s="521"/>
      <c r="P134" s="521"/>
      <c r="Q134" s="522"/>
      <c r="R134" s="148">
        <f>R133*G133</f>
        <v>0</v>
      </c>
    </row>
    <row r="135" spans="1:18" ht="13.8" hidden="1" thickBot="1" x14ac:dyDescent="0.3">
      <c r="A135" s="92"/>
      <c r="B135" s="93"/>
      <c r="C135" s="94"/>
      <c r="D135" s="4"/>
      <c r="E135" s="4"/>
      <c r="F135" s="1"/>
      <c r="G135" s="1"/>
      <c r="H135" s="1"/>
      <c r="I135" s="1"/>
      <c r="J135" s="506"/>
      <c r="K135" s="506"/>
      <c r="L135" s="98"/>
      <c r="M135" s="507"/>
      <c r="N135" s="507"/>
      <c r="O135" s="1"/>
      <c r="P135" s="1"/>
      <c r="Q135" s="40"/>
      <c r="R135" s="45"/>
    </row>
    <row r="136" spans="1:18" ht="13.8" hidden="1" thickBot="1" x14ac:dyDescent="0.3">
      <c r="A136" s="95"/>
      <c r="B136" s="93"/>
      <c r="C136" s="94"/>
      <c r="D136" s="1"/>
      <c r="E136" s="1"/>
      <c r="F136" s="1"/>
      <c r="G136" s="1"/>
      <c r="H136" s="1"/>
      <c r="I136" s="1"/>
      <c r="J136" s="506"/>
      <c r="K136" s="506"/>
      <c r="L136" s="98"/>
      <c r="M136" s="507"/>
      <c r="N136" s="507"/>
      <c r="O136" s="1"/>
      <c r="P136" s="1"/>
      <c r="Q136" s="100"/>
      <c r="R136" s="96"/>
    </row>
    <row r="137" spans="1:18" ht="17.25" customHeight="1" thickBot="1" x14ac:dyDescent="0.3">
      <c r="A137" s="73">
        <f>R137</f>
        <v>0</v>
      </c>
      <c r="B137" s="386" t="s">
        <v>141</v>
      </c>
      <c r="C137" s="508"/>
      <c r="D137" s="508"/>
      <c r="E137" s="508"/>
      <c r="F137" s="508"/>
      <c r="G137" s="508"/>
      <c r="H137" s="508"/>
      <c r="I137" s="508"/>
      <c r="J137" s="508"/>
      <c r="K137" s="508"/>
      <c r="L137" s="508"/>
      <c r="M137" s="508"/>
      <c r="N137" s="508"/>
      <c r="O137" s="508"/>
      <c r="P137" s="508"/>
      <c r="Q137" s="509"/>
      <c r="R137" s="97">
        <f>R134</f>
        <v>0</v>
      </c>
    </row>
    <row r="138" spans="1:18" s="163" customFormat="1" ht="13.8" thickBot="1" x14ac:dyDescent="0.3">
      <c r="A138" s="43"/>
      <c r="B138" s="510" t="s">
        <v>146</v>
      </c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2"/>
      <c r="R138" s="51">
        <f>SUM(R131,R137)</f>
        <v>0</v>
      </c>
    </row>
  </sheetData>
  <mergeCells count="224">
    <mergeCell ref="D30:K30"/>
    <mergeCell ref="D67:E67"/>
    <mergeCell ref="G67:Q67"/>
    <mergeCell ref="G37:J37"/>
    <mergeCell ref="G39:J39"/>
    <mergeCell ref="G41:J41"/>
    <mergeCell ref="G58:J58"/>
    <mergeCell ref="D66:E66"/>
    <mergeCell ref="D81:E81"/>
    <mergeCell ref="F81:Q81"/>
    <mergeCell ref="D59:K59"/>
    <mergeCell ref="D55:K55"/>
    <mergeCell ref="D57:K57"/>
    <mergeCell ref="D70:Q70"/>
    <mergeCell ref="B71:Q71"/>
    <mergeCell ref="G56:J56"/>
    <mergeCell ref="C72:Q72"/>
    <mergeCell ref="B73:Q73"/>
    <mergeCell ref="B61:Q61"/>
    <mergeCell ref="B62:Q62"/>
    <mergeCell ref="B63:B69"/>
    <mergeCell ref="D63:R63"/>
    <mergeCell ref="D64:E64"/>
    <mergeCell ref="G64:Q64"/>
    <mergeCell ref="C69:E69"/>
    <mergeCell ref="G65:Q65"/>
    <mergeCell ref="G66:Q66"/>
    <mergeCell ref="G48:J48"/>
    <mergeCell ref="G50:J50"/>
    <mergeCell ref="G52:J52"/>
    <mergeCell ref="G54:J54"/>
    <mergeCell ref="B60:D60"/>
    <mergeCell ref="D80:E80"/>
    <mergeCell ref="F80:Q80"/>
    <mergeCell ref="D65:E65"/>
    <mergeCell ref="B7:B59"/>
    <mergeCell ref="G7:J7"/>
    <mergeCell ref="G9:J9"/>
    <mergeCell ref="G11:J11"/>
    <mergeCell ref="G13:J13"/>
    <mergeCell ref="G15:J15"/>
    <mergeCell ref="G17:J17"/>
    <mergeCell ref="G25:J25"/>
    <mergeCell ref="G27:J27"/>
    <mergeCell ref="G29:J29"/>
    <mergeCell ref="G33:J33"/>
    <mergeCell ref="G35:J35"/>
    <mergeCell ref="G31:J31"/>
    <mergeCell ref="D26:K26"/>
    <mergeCell ref="D28:K28"/>
    <mergeCell ref="J136:K136"/>
    <mergeCell ref="M136:N136"/>
    <mergeCell ref="B137:Q137"/>
    <mergeCell ref="B138:Q138"/>
    <mergeCell ref="D8:K8"/>
    <mergeCell ref="D10:K10"/>
    <mergeCell ref="D12:K12"/>
    <mergeCell ref="D14:K14"/>
    <mergeCell ref="D16:K16"/>
    <mergeCell ref="I133:Q133"/>
    <mergeCell ref="D134:F134"/>
    <mergeCell ref="G134:J134"/>
    <mergeCell ref="K134:Q134"/>
    <mergeCell ref="J135:K135"/>
    <mergeCell ref="M135:N135"/>
    <mergeCell ref="D130:E130"/>
    <mergeCell ref="F130:N130"/>
    <mergeCell ref="O130:Q130"/>
    <mergeCell ref="A131:Q131"/>
    <mergeCell ref="A132:A134"/>
    <mergeCell ref="B132:R132"/>
    <mergeCell ref="A126:A129"/>
    <mergeCell ref="B126:R126"/>
    <mergeCell ref="B127:B130"/>
    <mergeCell ref="C127:C130"/>
    <mergeCell ref="D127:N127"/>
    <mergeCell ref="O127:Q127"/>
    <mergeCell ref="B133:B134"/>
    <mergeCell ref="C133:C134"/>
    <mergeCell ref="D133:F133"/>
    <mergeCell ref="G133:H133"/>
    <mergeCell ref="D128:E128"/>
    <mergeCell ref="F128:N128"/>
    <mergeCell ref="O128:Q128"/>
    <mergeCell ref="D129:E129"/>
    <mergeCell ref="F129:N129"/>
    <mergeCell ref="O129:Q129"/>
    <mergeCell ref="A120:A125"/>
    <mergeCell ref="D120:E120"/>
    <mergeCell ref="F120:Q120"/>
    <mergeCell ref="D121:E121"/>
    <mergeCell ref="F121:Q121"/>
    <mergeCell ref="D122:E122"/>
    <mergeCell ref="F122:Q122"/>
    <mergeCell ref="D123:E123"/>
    <mergeCell ref="F123:Q123"/>
    <mergeCell ref="D124:E124"/>
    <mergeCell ref="F124:Q124"/>
    <mergeCell ref="B125:Q125"/>
    <mergeCell ref="F114:Q114"/>
    <mergeCell ref="D115:E115"/>
    <mergeCell ref="F115:Q115"/>
    <mergeCell ref="D117:E117"/>
    <mergeCell ref="F117:Q117"/>
    <mergeCell ref="D118:E118"/>
    <mergeCell ref="F118:Q118"/>
    <mergeCell ref="A110:A119"/>
    <mergeCell ref="D110:E110"/>
    <mergeCell ref="F110:Q110"/>
    <mergeCell ref="D111:E111"/>
    <mergeCell ref="F111:Q111"/>
    <mergeCell ref="D112:E112"/>
    <mergeCell ref="F112:Q112"/>
    <mergeCell ref="D113:E113"/>
    <mergeCell ref="F113:Q113"/>
    <mergeCell ref="D114:E114"/>
    <mergeCell ref="D119:E119"/>
    <mergeCell ref="F119:Q119"/>
    <mergeCell ref="D116:E116"/>
    <mergeCell ref="F116:Q116"/>
    <mergeCell ref="D106:E106"/>
    <mergeCell ref="F106:Q106"/>
    <mergeCell ref="B107:Q107"/>
    <mergeCell ref="A108:B109"/>
    <mergeCell ref="C108:Q108"/>
    <mergeCell ref="C109:Q109"/>
    <mergeCell ref="A102:A104"/>
    <mergeCell ref="B102:B105"/>
    <mergeCell ref="C102:C105"/>
    <mergeCell ref="D102:E105"/>
    <mergeCell ref="F102:Q104"/>
    <mergeCell ref="F105:Q105"/>
    <mergeCell ref="D96:E96"/>
    <mergeCell ref="F96:Q96"/>
    <mergeCell ref="B97:Q97"/>
    <mergeCell ref="A98:A100"/>
    <mergeCell ref="B98:B101"/>
    <mergeCell ref="C98:C101"/>
    <mergeCell ref="D98:E101"/>
    <mergeCell ref="F98:Q100"/>
    <mergeCell ref="F101:Q101"/>
    <mergeCell ref="A90:A97"/>
    <mergeCell ref="D93:E93"/>
    <mergeCell ref="F93:Q93"/>
    <mergeCell ref="D94:E94"/>
    <mergeCell ref="F94:Q94"/>
    <mergeCell ref="D95:E95"/>
    <mergeCell ref="F95:Q95"/>
    <mergeCell ref="D89:E89"/>
    <mergeCell ref="F89:Q89"/>
    <mergeCell ref="D90:E90"/>
    <mergeCell ref="F90:Q90"/>
    <mergeCell ref="F88:Q88"/>
    <mergeCell ref="D88:E88"/>
    <mergeCell ref="D91:E91"/>
    <mergeCell ref="F91:Q91"/>
    <mergeCell ref="D92:E92"/>
    <mergeCell ref="F92:Q92"/>
    <mergeCell ref="F82:Q82"/>
    <mergeCell ref="D83:E83"/>
    <mergeCell ref="F83:Q83"/>
    <mergeCell ref="D84:E84"/>
    <mergeCell ref="F84:Q84"/>
    <mergeCell ref="C85:C86"/>
    <mergeCell ref="D85:E86"/>
    <mergeCell ref="F85:Q85"/>
    <mergeCell ref="G86:Q86"/>
    <mergeCell ref="D4:J4"/>
    <mergeCell ref="A7:A35"/>
    <mergeCell ref="D20:K20"/>
    <mergeCell ref="D22:K22"/>
    <mergeCell ref="D24:K24"/>
    <mergeCell ref="D18:K18"/>
    <mergeCell ref="G69:Q69"/>
    <mergeCell ref="G60:R60"/>
    <mergeCell ref="D68:E68"/>
    <mergeCell ref="G68:Q68"/>
    <mergeCell ref="D32:K32"/>
    <mergeCell ref="D34:K34"/>
    <mergeCell ref="D36:K36"/>
    <mergeCell ref="D49:K49"/>
    <mergeCell ref="D51:K51"/>
    <mergeCell ref="D53:K53"/>
    <mergeCell ref="D38:K38"/>
    <mergeCell ref="D40:K40"/>
    <mergeCell ref="D42:K42"/>
    <mergeCell ref="D44:K44"/>
    <mergeCell ref="D47:R47"/>
    <mergeCell ref="D46:K46"/>
    <mergeCell ref="G43:J43"/>
    <mergeCell ref="G45:J45"/>
    <mergeCell ref="A1:R1"/>
    <mergeCell ref="A2:B2"/>
    <mergeCell ref="C2:I2"/>
    <mergeCell ref="L2:R2"/>
    <mergeCell ref="A3:B3"/>
    <mergeCell ref="C3:F3"/>
    <mergeCell ref="G3:K3"/>
    <mergeCell ref="L3:N3"/>
    <mergeCell ref="O3:Q3"/>
    <mergeCell ref="G19:J19"/>
    <mergeCell ref="G21:J21"/>
    <mergeCell ref="G23:J23"/>
    <mergeCell ref="G6:R6"/>
    <mergeCell ref="E5:F5"/>
    <mergeCell ref="G5:R5"/>
    <mergeCell ref="A36:A73"/>
    <mergeCell ref="B83:B87"/>
    <mergeCell ref="D87:E87"/>
    <mergeCell ref="F87:Q87"/>
    <mergeCell ref="A74:A89"/>
    <mergeCell ref="D74:R74"/>
    <mergeCell ref="D75:E75"/>
    <mergeCell ref="F75:Q75"/>
    <mergeCell ref="D76:E76"/>
    <mergeCell ref="F76:Q76"/>
    <mergeCell ref="D77:E77"/>
    <mergeCell ref="F77:Q77"/>
    <mergeCell ref="B78:B82"/>
    <mergeCell ref="D78:E78"/>
    <mergeCell ref="F78:Q78"/>
    <mergeCell ref="D79:E79"/>
    <mergeCell ref="F79:Q79"/>
    <mergeCell ref="D82:E82"/>
  </mergeCells>
  <pageMargins left="0.5" right="0.5" top="0.5" bottom="0.5" header="0.5" footer="0.5"/>
  <pageSetup scale="34" orientation="portrait" r:id="rId1"/>
  <headerFooter alignWithMargins="0">
    <oddFooter>&amp;R&amp;8&amp;F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38"/>
  <sheetViews>
    <sheetView topLeftCell="A4" zoomScaleNormal="100" workbookViewId="0">
      <selection activeCell="Q49" sqref="Q49"/>
    </sheetView>
  </sheetViews>
  <sheetFormatPr defaultColWidth="9.109375" defaultRowHeight="13.2" x14ac:dyDescent="0.25"/>
  <cols>
    <col min="1" max="1" width="20.88671875" style="165" customWidth="1"/>
    <col min="2" max="2" width="36.44140625" style="161" customWidth="1"/>
    <col min="3" max="3" width="16.44140625" style="161" customWidth="1"/>
    <col min="4" max="4" width="3.44140625" style="166" customWidth="1"/>
    <col min="5" max="5" width="5" style="161" customWidth="1"/>
    <col min="6" max="6" width="6.33203125" style="161" customWidth="1"/>
    <col min="7" max="7" width="6" style="161" customWidth="1"/>
    <col min="8" max="8" width="9.109375" style="161" customWidth="1"/>
    <col min="9" max="9" width="9.109375" style="161"/>
    <col min="10" max="10" width="6.88671875" style="161" customWidth="1"/>
    <col min="11" max="11" width="14.109375" style="161" customWidth="1"/>
    <col min="12" max="12" width="9.109375" style="161" customWidth="1"/>
    <col min="13" max="13" width="8" style="161" customWidth="1"/>
    <col min="14" max="14" width="11.109375" style="161" bestFit="1" customWidth="1"/>
    <col min="15" max="16" width="12.44140625" style="161" customWidth="1"/>
    <col min="17" max="17" width="13.88671875" style="161" customWidth="1"/>
    <col min="18" max="18" width="15.44140625" style="161" customWidth="1"/>
    <col min="19" max="16384" width="9.109375" style="161"/>
  </cols>
  <sheetData>
    <row r="1" spans="1:18" s="159" customFormat="1" ht="20.100000000000001" customHeight="1" thickBot="1" x14ac:dyDescent="0.35">
      <c r="A1" s="369" t="s">
        <v>25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1"/>
    </row>
    <row r="2" spans="1:18" s="159" customFormat="1" ht="20.100000000000001" customHeight="1" thickBot="1" x14ac:dyDescent="0.35">
      <c r="A2" s="372" t="s">
        <v>10</v>
      </c>
      <c r="B2" s="373"/>
      <c r="C2" s="317">
        <f>'Project Budget Overview'!D4</f>
        <v>0</v>
      </c>
      <c r="D2" s="318"/>
      <c r="E2" s="318"/>
      <c r="F2" s="318"/>
      <c r="G2" s="318"/>
      <c r="H2" s="318"/>
      <c r="I2" s="374"/>
      <c r="J2" s="67"/>
      <c r="K2" s="126" t="s">
        <v>11</v>
      </c>
      <c r="L2" s="317">
        <f>'Project Budget Overview'!D6</f>
        <v>0</v>
      </c>
      <c r="M2" s="318"/>
      <c r="N2" s="318"/>
      <c r="O2" s="318"/>
      <c r="P2" s="318"/>
      <c r="Q2" s="318"/>
      <c r="R2" s="374"/>
    </row>
    <row r="3" spans="1:18" s="159" customFormat="1" ht="20.100000000000001" customHeight="1" thickBot="1" x14ac:dyDescent="0.35">
      <c r="A3" s="372" t="s">
        <v>131</v>
      </c>
      <c r="B3" s="373"/>
      <c r="C3" s="375">
        <f>'Project Budget Overview'!D16</f>
        <v>0</v>
      </c>
      <c r="D3" s="376"/>
      <c r="E3" s="376"/>
      <c r="F3" s="377"/>
      <c r="G3" s="378" t="s">
        <v>140</v>
      </c>
      <c r="H3" s="379"/>
      <c r="I3" s="379"/>
      <c r="J3" s="379"/>
      <c r="K3" s="380"/>
      <c r="L3" s="375">
        <f>'Project Budget Overview'!E16</f>
        <v>0</v>
      </c>
      <c r="M3" s="376"/>
      <c r="N3" s="377"/>
      <c r="O3" s="372" t="s">
        <v>26</v>
      </c>
      <c r="P3" s="373"/>
      <c r="Q3" s="373"/>
      <c r="R3" s="131">
        <v>2</v>
      </c>
    </row>
    <row r="4" spans="1:18" s="160" customFormat="1" ht="39.75" customHeight="1" thickBot="1" x14ac:dyDescent="0.3">
      <c r="A4" s="70" t="s">
        <v>63</v>
      </c>
      <c r="B4" s="70" t="s">
        <v>64</v>
      </c>
      <c r="C4" s="32" t="s">
        <v>241</v>
      </c>
      <c r="D4" s="357" t="s">
        <v>23</v>
      </c>
      <c r="E4" s="381"/>
      <c r="F4" s="381"/>
      <c r="G4" s="343"/>
      <c r="H4" s="343"/>
      <c r="I4" s="343"/>
      <c r="J4" s="344"/>
      <c r="K4" s="32" t="s">
        <v>20</v>
      </c>
      <c r="L4" s="71" t="s">
        <v>128</v>
      </c>
      <c r="M4" s="71" t="s">
        <v>21</v>
      </c>
      <c r="N4" s="71" t="s">
        <v>19</v>
      </c>
      <c r="O4" s="32" t="s">
        <v>14</v>
      </c>
      <c r="P4" s="32" t="s">
        <v>15</v>
      </c>
      <c r="Q4" s="32" t="s">
        <v>13</v>
      </c>
      <c r="R4" s="32" t="s">
        <v>12</v>
      </c>
    </row>
    <row r="5" spans="1:18" s="160" customFormat="1" ht="15.75" customHeight="1" thickBot="1" x14ac:dyDescent="0.3">
      <c r="A5" s="205"/>
      <c r="B5" s="206"/>
      <c r="C5" s="207"/>
      <c r="D5" s="202"/>
      <c r="E5" s="341" t="s">
        <v>253</v>
      </c>
      <c r="F5" s="341"/>
      <c r="G5" s="342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4"/>
    </row>
    <row r="6" spans="1:18" ht="24.75" customHeight="1" thickBot="1" x14ac:dyDescent="0.3">
      <c r="A6" s="35"/>
      <c r="B6" s="36"/>
      <c r="C6" s="15" t="s">
        <v>129</v>
      </c>
      <c r="D6" s="204"/>
      <c r="E6" s="212" t="s">
        <v>252</v>
      </c>
      <c r="F6" s="212" t="s">
        <v>251</v>
      </c>
      <c r="G6" s="338" t="str">
        <f>_xlfn.CONCAT("A.1. - FACULTY / ADMINISTRATIVE SALARY (fringe at ",TEXT(100*'Valid Values and Workbook Info'!$B$10,"##.##"),"%)")</f>
        <v>A.1. - FACULTY / ADMINISTRATIVE SALARY (fringe at 35.95%)</v>
      </c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40"/>
    </row>
    <row r="7" spans="1:18" ht="23.1" customHeight="1" thickBot="1" x14ac:dyDescent="0.3">
      <c r="A7" s="355" t="s">
        <v>227</v>
      </c>
      <c r="B7" s="539" t="s">
        <v>70</v>
      </c>
      <c r="C7" s="195" t="s">
        <v>201</v>
      </c>
      <c r="D7" s="151" t="s">
        <v>0</v>
      </c>
      <c r="E7" s="224">
        <v>0</v>
      </c>
      <c r="F7" s="219">
        <v>0</v>
      </c>
      <c r="G7" s="542">
        <f>'Project Budget Overview'!B24</f>
        <v>0</v>
      </c>
      <c r="H7" s="336"/>
      <c r="I7" s="336"/>
      <c r="J7" s="337"/>
      <c r="K7" s="158">
        <f>'Proposal Budget Year 1'!K7 * 1.03</f>
        <v>0</v>
      </c>
      <c r="L7" s="167"/>
      <c r="M7" s="168"/>
      <c r="N7" s="167"/>
      <c r="O7" s="5">
        <f>K7*L7</f>
        <v>0</v>
      </c>
      <c r="P7" s="6">
        <f>K7*M7</f>
        <v>0</v>
      </c>
      <c r="Q7" s="7">
        <f>((K7/19.5)*6.6)*N7</f>
        <v>0</v>
      </c>
      <c r="R7" s="8">
        <f t="shared" ref="R7:R59" si="0">SUM(O7:Q7)</f>
        <v>0</v>
      </c>
    </row>
    <row r="8" spans="1:18" ht="23.1" customHeight="1" thickBot="1" x14ac:dyDescent="0.3">
      <c r="A8" s="382"/>
      <c r="B8" s="540"/>
      <c r="C8" s="196" t="s">
        <v>24</v>
      </c>
      <c r="D8" s="383" t="s">
        <v>232</v>
      </c>
      <c r="E8" s="384"/>
      <c r="F8" s="384"/>
      <c r="G8" s="385"/>
      <c r="H8" s="385"/>
      <c r="I8" s="385"/>
      <c r="J8" s="385"/>
      <c r="K8" s="385"/>
      <c r="L8" s="169">
        <f>L7*12</f>
        <v>0</v>
      </c>
      <c r="M8" s="170">
        <f>M7*9</f>
        <v>0</v>
      </c>
      <c r="N8" s="171">
        <f>N7*3</f>
        <v>0</v>
      </c>
      <c r="O8" s="11">
        <f>O7*'Valid Values and Workbook Info'!$B$10</f>
        <v>0</v>
      </c>
      <c r="P8" s="11">
        <f>P7*'Valid Values and Workbook Info'!$B$10</f>
        <v>0</v>
      </c>
      <c r="Q8" s="11">
        <f>Q7*'Valid Values and Workbook Info'!$B$10</f>
        <v>0</v>
      </c>
      <c r="R8" s="12">
        <f t="shared" si="0"/>
        <v>0</v>
      </c>
    </row>
    <row r="9" spans="1:18" ht="23.1" customHeight="1" thickBot="1" x14ac:dyDescent="0.3">
      <c r="A9" s="382"/>
      <c r="B9" s="540"/>
      <c r="C9" s="195" t="s">
        <v>201</v>
      </c>
      <c r="D9" s="151" t="s">
        <v>1</v>
      </c>
      <c r="E9" s="224">
        <v>0</v>
      </c>
      <c r="F9" s="219">
        <v>0</v>
      </c>
      <c r="G9" s="336">
        <f>'Project Budget Overview'!B25</f>
        <v>0</v>
      </c>
      <c r="H9" s="336"/>
      <c r="I9" s="336"/>
      <c r="J9" s="337"/>
      <c r="K9" s="158">
        <f>'Proposal Budget Year 1'!K9 * 1.03</f>
        <v>0</v>
      </c>
      <c r="L9" s="167"/>
      <c r="M9" s="168"/>
      <c r="N9" s="167"/>
      <c r="O9" s="5">
        <f>K9*L9</f>
        <v>0</v>
      </c>
      <c r="P9" s="6">
        <f>K9*M9</f>
        <v>0</v>
      </c>
      <c r="Q9" s="7">
        <f>((K9/19.5)*6.6)*N9</f>
        <v>0</v>
      </c>
      <c r="R9" s="9">
        <f t="shared" si="0"/>
        <v>0</v>
      </c>
    </row>
    <row r="10" spans="1:18" ht="23.1" customHeight="1" thickBot="1" x14ac:dyDescent="0.3">
      <c r="A10" s="382"/>
      <c r="B10" s="540"/>
      <c r="C10" s="196" t="s">
        <v>24</v>
      </c>
      <c r="D10" s="383" t="s">
        <v>232</v>
      </c>
      <c r="E10" s="384"/>
      <c r="F10" s="384"/>
      <c r="G10" s="385"/>
      <c r="H10" s="385"/>
      <c r="I10" s="385"/>
      <c r="J10" s="385"/>
      <c r="K10" s="385"/>
      <c r="L10" s="169">
        <f>L9*12</f>
        <v>0</v>
      </c>
      <c r="M10" s="170">
        <f>M9*9</f>
        <v>0</v>
      </c>
      <c r="N10" s="171">
        <f>N9*3</f>
        <v>0</v>
      </c>
      <c r="O10" s="11">
        <f>O9*'Valid Values and Workbook Info'!$B$10</f>
        <v>0</v>
      </c>
      <c r="P10" s="11">
        <f>P9*'Valid Values and Workbook Info'!$B$10</f>
        <v>0</v>
      </c>
      <c r="Q10" s="11">
        <f>Q9*'Valid Values and Workbook Info'!$B$10</f>
        <v>0</v>
      </c>
      <c r="R10" s="13">
        <f t="shared" si="0"/>
        <v>0</v>
      </c>
    </row>
    <row r="11" spans="1:18" ht="23.1" customHeight="1" thickBot="1" x14ac:dyDescent="0.3">
      <c r="A11" s="382"/>
      <c r="B11" s="540"/>
      <c r="C11" s="195" t="s">
        <v>201</v>
      </c>
      <c r="D11" s="151" t="s">
        <v>2</v>
      </c>
      <c r="E11" s="224">
        <v>0</v>
      </c>
      <c r="F11" s="219">
        <v>0</v>
      </c>
      <c r="G11" s="542">
        <f>'Project Budget Overview'!B26</f>
        <v>0</v>
      </c>
      <c r="H11" s="336"/>
      <c r="I11" s="336"/>
      <c r="J11" s="337"/>
      <c r="K11" s="158">
        <f>'Proposal Budget Year 1'!K11 * 1.03</f>
        <v>0</v>
      </c>
      <c r="L11" s="167"/>
      <c r="M11" s="168"/>
      <c r="N11" s="167"/>
      <c r="O11" s="5">
        <f>K11*L11</f>
        <v>0</v>
      </c>
      <c r="P11" s="6">
        <f>K11*M11</f>
        <v>0</v>
      </c>
      <c r="Q11" s="7">
        <f>((K11/19.5)*6.6)*N11</f>
        <v>0</v>
      </c>
      <c r="R11" s="9">
        <f t="shared" si="0"/>
        <v>0</v>
      </c>
    </row>
    <row r="12" spans="1:18" ht="23.1" customHeight="1" thickBot="1" x14ac:dyDescent="0.3">
      <c r="A12" s="382"/>
      <c r="B12" s="540"/>
      <c r="C12" s="196" t="s">
        <v>24</v>
      </c>
      <c r="D12" s="383" t="s">
        <v>232</v>
      </c>
      <c r="E12" s="384"/>
      <c r="F12" s="384"/>
      <c r="G12" s="385"/>
      <c r="H12" s="385"/>
      <c r="I12" s="385"/>
      <c r="J12" s="385"/>
      <c r="K12" s="385"/>
      <c r="L12" s="169">
        <f>L11*12</f>
        <v>0</v>
      </c>
      <c r="M12" s="170">
        <f>M11*9</f>
        <v>0</v>
      </c>
      <c r="N12" s="171">
        <f>N11*3</f>
        <v>0</v>
      </c>
      <c r="O12" s="11">
        <f>O11*'Valid Values and Workbook Info'!$B$10</f>
        <v>0</v>
      </c>
      <c r="P12" s="11">
        <f>P11*'Valid Values and Workbook Info'!$B$10</f>
        <v>0</v>
      </c>
      <c r="Q12" s="11">
        <f>Q11*'Valid Values and Workbook Info'!$B$10</f>
        <v>0</v>
      </c>
      <c r="R12" s="13">
        <f t="shared" si="0"/>
        <v>0</v>
      </c>
    </row>
    <row r="13" spans="1:18" ht="23.1" customHeight="1" thickBot="1" x14ac:dyDescent="0.3">
      <c r="A13" s="382"/>
      <c r="B13" s="540"/>
      <c r="C13" s="195" t="s">
        <v>201</v>
      </c>
      <c r="D13" s="151" t="s">
        <v>3</v>
      </c>
      <c r="E13" s="224">
        <v>0</v>
      </c>
      <c r="F13" s="219">
        <v>0</v>
      </c>
      <c r="G13" s="336">
        <f>'Project Budget Overview'!B27</f>
        <v>0</v>
      </c>
      <c r="H13" s="336"/>
      <c r="I13" s="336"/>
      <c r="J13" s="337"/>
      <c r="K13" s="158">
        <f>'Proposal Budget Year 1'!K13 * 1.03</f>
        <v>0</v>
      </c>
      <c r="L13" s="167"/>
      <c r="M13" s="168"/>
      <c r="N13" s="167"/>
      <c r="O13" s="5">
        <f>K13*L13</f>
        <v>0</v>
      </c>
      <c r="P13" s="6">
        <f>K13*M13</f>
        <v>0</v>
      </c>
      <c r="Q13" s="7">
        <f>((K13/19.5)*6.6)*N13</f>
        <v>0</v>
      </c>
      <c r="R13" s="9">
        <f t="shared" si="0"/>
        <v>0</v>
      </c>
    </row>
    <row r="14" spans="1:18" ht="23.1" customHeight="1" thickBot="1" x14ac:dyDescent="0.3">
      <c r="A14" s="382"/>
      <c r="B14" s="540"/>
      <c r="C14" s="196" t="s">
        <v>24</v>
      </c>
      <c r="D14" s="383" t="s">
        <v>232</v>
      </c>
      <c r="E14" s="384"/>
      <c r="F14" s="384"/>
      <c r="G14" s="385"/>
      <c r="H14" s="385"/>
      <c r="I14" s="385"/>
      <c r="J14" s="385"/>
      <c r="K14" s="385"/>
      <c r="L14" s="169">
        <f>L13*12</f>
        <v>0</v>
      </c>
      <c r="M14" s="170">
        <f>M13*9</f>
        <v>0</v>
      </c>
      <c r="N14" s="171">
        <f>N13*3</f>
        <v>0</v>
      </c>
      <c r="O14" s="11">
        <f>O13*'Valid Values and Workbook Info'!$B$10</f>
        <v>0</v>
      </c>
      <c r="P14" s="11">
        <f>P13*'Valid Values and Workbook Info'!$B$10</f>
        <v>0</v>
      </c>
      <c r="Q14" s="11">
        <f>Q13*'Valid Values and Workbook Info'!$B$10</f>
        <v>0</v>
      </c>
      <c r="R14" s="13">
        <f t="shared" si="0"/>
        <v>0</v>
      </c>
    </row>
    <row r="15" spans="1:18" ht="23.1" customHeight="1" thickBot="1" x14ac:dyDescent="0.3">
      <c r="A15" s="382"/>
      <c r="B15" s="540"/>
      <c r="C15" s="195" t="s">
        <v>201</v>
      </c>
      <c r="D15" s="151" t="s">
        <v>4</v>
      </c>
      <c r="E15" s="224">
        <v>0</v>
      </c>
      <c r="F15" s="224">
        <v>0</v>
      </c>
      <c r="G15" s="336">
        <f>'Project Budget Overview'!B28</f>
        <v>0</v>
      </c>
      <c r="H15" s="336"/>
      <c r="I15" s="336"/>
      <c r="J15" s="336"/>
      <c r="K15" s="158">
        <f>'Proposal Budget Year 1'!K15 * 1.03</f>
        <v>0</v>
      </c>
      <c r="L15" s="167"/>
      <c r="M15" s="168"/>
      <c r="N15" s="167"/>
      <c r="O15" s="5">
        <f>K15*L15</f>
        <v>0</v>
      </c>
      <c r="P15" s="6">
        <f>K15*M15</f>
        <v>0</v>
      </c>
      <c r="Q15" s="7">
        <f>((K15/19.5)*6.6)*N15</f>
        <v>0</v>
      </c>
      <c r="R15" s="9">
        <f t="shared" ref="R15" si="1">SUM(O15:Q15)</f>
        <v>0</v>
      </c>
    </row>
    <row r="16" spans="1:18" ht="23.1" customHeight="1" thickBot="1" x14ac:dyDescent="0.3">
      <c r="A16" s="382"/>
      <c r="B16" s="540"/>
      <c r="C16" s="196" t="s">
        <v>24</v>
      </c>
      <c r="D16" s="383" t="s">
        <v>232</v>
      </c>
      <c r="E16" s="384"/>
      <c r="F16" s="384"/>
      <c r="G16" s="385"/>
      <c r="H16" s="385"/>
      <c r="I16" s="385"/>
      <c r="J16" s="385"/>
      <c r="K16" s="385"/>
      <c r="L16" s="169">
        <f>L15*12</f>
        <v>0</v>
      </c>
      <c r="M16" s="170">
        <f>M15*9</f>
        <v>0</v>
      </c>
      <c r="N16" s="171">
        <f>N15*3</f>
        <v>0</v>
      </c>
      <c r="O16" s="11">
        <f>O15*'Valid Values and Workbook Info'!$B$10</f>
        <v>0</v>
      </c>
      <c r="P16" s="11">
        <f>P15*'Valid Values and Workbook Info'!$B$10</f>
        <v>0</v>
      </c>
      <c r="Q16" s="11">
        <f>Q15*'Valid Values and Workbook Info'!$B$10</f>
        <v>0</v>
      </c>
      <c r="R16" s="13">
        <f t="shared" si="0"/>
        <v>0</v>
      </c>
    </row>
    <row r="17" spans="1:18" ht="23.1" hidden="1" customHeight="1" thickBot="1" x14ac:dyDescent="0.3">
      <c r="A17" s="382"/>
      <c r="B17" s="540"/>
      <c r="C17" s="195" t="s">
        <v>201</v>
      </c>
      <c r="D17" s="151" t="s">
        <v>5</v>
      </c>
      <c r="E17" s="224">
        <v>0</v>
      </c>
      <c r="F17" s="219">
        <v>0</v>
      </c>
      <c r="G17" s="542">
        <f>'Project Budget Overview'!B29</f>
        <v>0</v>
      </c>
      <c r="H17" s="336"/>
      <c r="I17" s="336"/>
      <c r="J17" s="337"/>
      <c r="K17" s="158">
        <f>'Proposal Budget Year 1'!K17 * 1.03</f>
        <v>0</v>
      </c>
      <c r="L17" s="167"/>
      <c r="M17" s="168"/>
      <c r="N17" s="167"/>
      <c r="O17" s="5">
        <f>K17*L17</f>
        <v>0</v>
      </c>
      <c r="P17" s="6">
        <f>K17*M17</f>
        <v>0</v>
      </c>
      <c r="Q17" s="7">
        <f>((K17/19.5)*6.6)*N17</f>
        <v>0</v>
      </c>
      <c r="R17" s="9">
        <f t="shared" si="0"/>
        <v>0</v>
      </c>
    </row>
    <row r="18" spans="1:18" ht="23.1" hidden="1" customHeight="1" thickBot="1" x14ac:dyDescent="0.3">
      <c r="A18" s="382"/>
      <c r="B18" s="540"/>
      <c r="C18" s="196" t="s">
        <v>24</v>
      </c>
      <c r="D18" s="383" t="s">
        <v>232</v>
      </c>
      <c r="E18" s="384"/>
      <c r="F18" s="384"/>
      <c r="G18" s="385"/>
      <c r="H18" s="385"/>
      <c r="I18" s="385"/>
      <c r="J18" s="385"/>
      <c r="K18" s="385"/>
      <c r="L18" s="169">
        <f>L17*12</f>
        <v>0</v>
      </c>
      <c r="M18" s="170">
        <f>M17*9</f>
        <v>0</v>
      </c>
      <c r="N18" s="171">
        <f>N17*3</f>
        <v>0</v>
      </c>
      <c r="O18" s="11">
        <f>O17*'Valid Values and Workbook Info'!$B$10</f>
        <v>0</v>
      </c>
      <c r="P18" s="11">
        <f>P17*'Valid Values and Workbook Info'!$B$10</f>
        <v>0</v>
      </c>
      <c r="Q18" s="11">
        <f>Q17*'Valid Values and Workbook Info'!$B$10</f>
        <v>0</v>
      </c>
      <c r="R18" s="13">
        <f t="shared" si="0"/>
        <v>0</v>
      </c>
    </row>
    <row r="19" spans="1:18" ht="23.1" hidden="1" customHeight="1" thickBot="1" x14ac:dyDescent="0.3">
      <c r="A19" s="382"/>
      <c r="B19" s="540"/>
      <c r="C19" s="195" t="s">
        <v>201</v>
      </c>
      <c r="D19" s="151" t="s">
        <v>213</v>
      </c>
      <c r="E19" s="224">
        <v>0</v>
      </c>
      <c r="F19" s="219">
        <v>0</v>
      </c>
      <c r="G19" s="542">
        <f>'Project Budget Overview'!B30</f>
        <v>0</v>
      </c>
      <c r="H19" s="336"/>
      <c r="I19" s="336"/>
      <c r="J19" s="337"/>
      <c r="K19" s="158">
        <f>'Proposal Budget Year 1'!K19 * 1.03</f>
        <v>0</v>
      </c>
      <c r="L19" s="167"/>
      <c r="M19" s="168"/>
      <c r="N19" s="167"/>
      <c r="O19" s="5">
        <f>K19*L19</f>
        <v>0</v>
      </c>
      <c r="P19" s="6">
        <f>K19*M19</f>
        <v>0</v>
      </c>
      <c r="Q19" s="7">
        <f>((K19/19.5)*6.6)*N19</f>
        <v>0</v>
      </c>
      <c r="R19" s="9">
        <f t="shared" si="0"/>
        <v>0</v>
      </c>
    </row>
    <row r="20" spans="1:18" ht="23.1" hidden="1" customHeight="1" thickBot="1" x14ac:dyDescent="0.3">
      <c r="A20" s="382"/>
      <c r="B20" s="540"/>
      <c r="C20" s="196" t="s">
        <v>24</v>
      </c>
      <c r="D20" s="383" t="s">
        <v>232</v>
      </c>
      <c r="E20" s="384"/>
      <c r="F20" s="384"/>
      <c r="G20" s="385"/>
      <c r="H20" s="385"/>
      <c r="I20" s="385"/>
      <c r="J20" s="385"/>
      <c r="K20" s="385"/>
      <c r="L20" s="169">
        <f>L19*12</f>
        <v>0</v>
      </c>
      <c r="M20" s="170">
        <f>M19*9</f>
        <v>0</v>
      </c>
      <c r="N20" s="171">
        <f>N19*3</f>
        <v>0</v>
      </c>
      <c r="O20" s="11">
        <f>O19*'Valid Values and Workbook Info'!$B$10</f>
        <v>0</v>
      </c>
      <c r="P20" s="11">
        <f>P19*'Valid Values and Workbook Info'!$B$10</f>
        <v>0</v>
      </c>
      <c r="Q20" s="11">
        <f>Q19*'Valid Values and Workbook Info'!$B$10</f>
        <v>0</v>
      </c>
      <c r="R20" s="13">
        <f t="shared" si="0"/>
        <v>0</v>
      </c>
    </row>
    <row r="21" spans="1:18" ht="23.1" hidden="1" customHeight="1" thickBot="1" x14ac:dyDescent="0.3">
      <c r="A21" s="382"/>
      <c r="B21" s="540"/>
      <c r="C21" s="195" t="s">
        <v>201</v>
      </c>
      <c r="D21" s="151" t="s">
        <v>214</v>
      </c>
      <c r="E21" s="224">
        <v>0</v>
      </c>
      <c r="F21" s="219">
        <v>0</v>
      </c>
      <c r="G21" s="542">
        <f>'Project Budget Overview'!B31</f>
        <v>0</v>
      </c>
      <c r="H21" s="336"/>
      <c r="I21" s="336"/>
      <c r="J21" s="337"/>
      <c r="K21" s="158">
        <f>'Proposal Budget Year 1'!K21 * 1.03</f>
        <v>0</v>
      </c>
      <c r="L21" s="167"/>
      <c r="M21" s="168"/>
      <c r="N21" s="167"/>
      <c r="O21" s="5">
        <f>K21*L21</f>
        <v>0</v>
      </c>
      <c r="P21" s="6">
        <f>K21*M21</f>
        <v>0</v>
      </c>
      <c r="Q21" s="7">
        <f>((K21/19.5)*6.6)*N21</f>
        <v>0</v>
      </c>
      <c r="R21" s="9">
        <f t="shared" si="0"/>
        <v>0</v>
      </c>
    </row>
    <row r="22" spans="1:18" ht="23.1" hidden="1" customHeight="1" thickBot="1" x14ac:dyDescent="0.3">
      <c r="A22" s="382"/>
      <c r="B22" s="540"/>
      <c r="C22" s="196" t="s">
        <v>24</v>
      </c>
      <c r="D22" s="383" t="s">
        <v>232</v>
      </c>
      <c r="E22" s="384"/>
      <c r="F22" s="384"/>
      <c r="G22" s="385"/>
      <c r="H22" s="385"/>
      <c r="I22" s="385"/>
      <c r="J22" s="385"/>
      <c r="K22" s="385"/>
      <c r="L22" s="169">
        <f>L21*12</f>
        <v>0</v>
      </c>
      <c r="M22" s="170">
        <f>M21*9</f>
        <v>0</v>
      </c>
      <c r="N22" s="171">
        <f>N21*3</f>
        <v>0</v>
      </c>
      <c r="O22" s="11">
        <f>O21*'Valid Values and Workbook Info'!$B$10</f>
        <v>0</v>
      </c>
      <c r="P22" s="11">
        <f>P21*'Valid Values and Workbook Info'!$B$10</f>
        <v>0</v>
      </c>
      <c r="Q22" s="11">
        <f>Q21*'Valid Values and Workbook Info'!$B$10</f>
        <v>0</v>
      </c>
      <c r="R22" s="13">
        <f t="shared" si="0"/>
        <v>0</v>
      </c>
    </row>
    <row r="23" spans="1:18" ht="23.1" hidden="1" customHeight="1" thickBot="1" x14ac:dyDescent="0.3">
      <c r="A23" s="382"/>
      <c r="B23" s="540"/>
      <c r="C23" s="195" t="s">
        <v>201</v>
      </c>
      <c r="D23" s="151" t="s">
        <v>215</v>
      </c>
      <c r="E23" s="224">
        <v>0</v>
      </c>
      <c r="F23" s="219">
        <v>0</v>
      </c>
      <c r="G23" s="542">
        <f>'Project Budget Overview'!B32</f>
        <v>0</v>
      </c>
      <c r="H23" s="336"/>
      <c r="I23" s="336"/>
      <c r="J23" s="337"/>
      <c r="K23" s="158">
        <f>'Proposal Budget Year 1'!K23 * 1.03</f>
        <v>0</v>
      </c>
      <c r="L23" s="167"/>
      <c r="M23" s="168"/>
      <c r="N23" s="167"/>
      <c r="O23" s="5">
        <f>K23*L23</f>
        <v>0</v>
      </c>
      <c r="P23" s="6">
        <f>K23*M23</f>
        <v>0</v>
      </c>
      <c r="Q23" s="7">
        <f>((K23/19.5)*6.6)*N23</f>
        <v>0</v>
      </c>
      <c r="R23" s="9">
        <f t="shared" si="0"/>
        <v>0</v>
      </c>
    </row>
    <row r="24" spans="1:18" ht="23.1" hidden="1" customHeight="1" thickBot="1" x14ac:dyDescent="0.3">
      <c r="A24" s="382"/>
      <c r="B24" s="540"/>
      <c r="C24" s="196" t="s">
        <v>24</v>
      </c>
      <c r="D24" s="383" t="s">
        <v>232</v>
      </c>
      <c r="E24" s="384"/>
      <c r="F24" s="384"/>
      <c r="G24" s="385"/>
      <c r="H24" s="385"/>
      <c r="I24" s="385"/>
      <c r="J24" s="385"/>
      <c r="K24" s="385"/>
      <c r="L24" s="169">
        <f>L23*12</f>
        <v>0</v>
      </c>
      <c r="M24" s="170">
        <f>M23*9</f>
        <v>0</v>
      </c>
      <c r="N24" s="171">
        <f>N23*3</f>
        <v>0</v>
      </c>
      <c r="O24" s="11">
        <f>O23*'Valid Values and Workbook Info'!$B$10</f>
        <v>0</v>
      </c>
      <c r="P24" s="11">
        <f>P23*'Valid Values and Workbook Info'!$B$10</f>
        <v>0</v>
      </c>
      <c r="Q24" s="11">
        <f>Q23*'Valid Values and Workbook Info'!$B$10</f>
        <v>0</v>
      </c>
      <c r="R24" s="13">
        <f t="shared" si="0"/>
        <v>0</v>
      </c>
    </row>
    <row r="25" spans="1:18" ht="23.1" hidden="1" customHeight="1" thickBot="1" x14ac:dyDescent="0.3">
      <c r="A25" s="382"/>
      <c r="B25" s="540"/>
      <c r="C25" s="195" t="s">
        <v>201</v>
      </c>
      <c r="D25" s="151" t="s">
        <v>216</v>
      </c>
      <c r="E25" s="224">
        <v>0</v>
      </c>
      <c r="F25" s="219">
        <v>0</v>
      </c>
      <c r="G25" s="542">
        <f>'Project Budget Overview'!B33</f>
        <v>0</v>
      </c>
      <c r="H25" s="336"/>
      <c r="I25" s="336"/>
      <c r="J25" s="337"/>
      <c r="K25" s="158">
        <f>'Proposal Budget Year 1'!K25 * 1.03</f>
        <v>0</v>
      </c>
      <c r="L25" s="167"/>
      <c r="M25" s="168"/>
      <c r="N25" s="167"/>
      <c r="O25" s="5">
        <f>K25*L25</f>
        <v>0</v>
      </c>
      <c r="P25" s="6">
        <f>K25*M25</f>
        <v>0</v>
      </c>
      <c r="Q25" s="7">
        <f>((K25/19.5)*6.6)*N25</f>
        <v>0</v>
      </c>
      <c r="R25" s="9">
        <f t="shared" si="0"/>
        <v>0</v>
      </c>
    </row>
    <row r="26" spans="1:18" ht="23.1" hidden="1" customHeight="1" thickBot="1" x14ac:dyDescent="0.3">
      <c r="A26" s="382"/>
      <c r="B26" s="540"/>
      <c r="C26" s="196" t="s">
        <v>24</v>
      </c>
      <c r="D26" s="383" t="s">
        <v>232</v>
      </c>
      <c r="E26" s="384"/>
      <c r="F26" s="384"/>
      <c r="G26" s="385"/>
      <c r="H26" s="385"/>
      <c r="I26" s="385"/>
      <c r="J26" s="385"/>
      <c r="K26" s="385"/>
      <c r="L26" s="169">
        <f>L25*12</f>
        <v>0</v>
      </c>
      <c r="M26" s="170">
        <f>M25*9</f>
        <v>0</v>
      </c>
      <c r="N26" s="171">
        <f>N25*3</f>
        <v>0</v>
      </c>
      <c r="O26" s="11">
        <f>O25*'Valid Values and Workbook Info'!$B$10</f>
        <v>0</v>
      </c>
      <c r="P26" s="11">
        <f>P25*'Valid Values and Workbook Info'!$B$10</f>
        <v>0</v>
      </c>
      <c r="Q26" s="11">
        <f>Q25*'Valid Values and Workbook Info'!$B$10</f>
        <v>0</v>
      </c>
      <c r="R26" s="13">
        <f t="shared" si="0"/>
        <v>0</v>
      </c>
    </row>
    <row r="27" spans="1:18" ht="23.1" hidden="1" customHeight="1" thickBot="1" x14ac:dyDescent="0.3">
      <c r="A27" s="382"/>
      <c r="B27" s="540"/>
      <c r="C27" s="195" t="s">
        <v>201</v>
      </c>
      <c r="D27" s="151" t="s">
        <v>217</v>
      </c>
      <c r="E27" s="224">
        <v>0</v>
      </c>
      <c r="F27" s="219">
        <v>0</v>
      </c>
      <c r="G27" s="542">
        <f>'Project Budget Overview'!B34</f>
        <v>0</v>
      </c>
      <c r="H27" s="336"/>
      <c r="I27" s="336"/>
      <c r="J27" s="337"/>
      <c r="K27" s="158">
        <f>'Proposal Budget Year 1'!K27 * 1.03</f>
        <v>0</v>
      </c>
      <c r="L27" s="167"/>
      <c r="M27" s="168"/>
      <c r="N27" s="167"/>
      <c r="O27" s="5">
        <f>K27*L27</f>
        <v>0</v>
      </c>
      <c r="P27" s="6">
        <f>K27*M27</f>
        <v>0</v>
      </c>
      <c r="Q27" s="7">
        <f>((K27/19.5)*6.6)*N27</f>
        <v>0</v>
      </c>
      <c r="R27" s="9">
        <f t="shared" si="0"/>
        <v>0</v>
      </c>
    </row>
    <row r="28" spans="1:18" ht="23.1" hidden="1" customHeight="1" thickBot="1" x14ac:dyDescent="0.3">
      <c r="A28" s="382"/>
      <c r="B28" s="540"/>
      <c r="C28" s="196" t="s">
        <v>24</v>
      </c>
      <c r="D28" s="383" t="s">
        <v>232</v>
      </c>
      <c r="E28" s="384"/>
      <c r="F28" s="384"/>
      <c r="G28" s="385"/>
      <c r="H28" s="385"/>
      <c r="I28" s="385"/>
      <c r="J28" s="385"/>
      <c r="K28" s="385"/>
      <c r="L28" s="169">
        <f>L27*12</f>
        <v>0</v>
      </c>
      <c r="M28" s="170">
        <f>M27*9</f>
        <v>0</v>
      </c>
      <c r="N28" s="171">
        <f>N27*3</f>
        <v>0</v>
      </c>
      <c r="O28" s="11">
        <f>O27*'Valid Values and Workbook Info'!$B$10</f>
        <v>0</v>
      </c>
      <c r="P28" s="11">
        <f>P27*'Valid Values and Workbook Info'!$B$10</f>
        <v>0</v>
      </c>
      <c r="Q28" s="11">
        <f>Q27*'Valid Values and Workbook Info'!$B$10</f>
        <v>0</v>
      </c>
      <c r="R28" s="13">
        <f t="shared" si="0"/>
        <v>0</v>
      </c>
    </row>
    <row r="29" spans="1:18" ht="23.1" hidden="1" customHeight="1" thickBot="1" x14ac:dyDescent="0.3">
      <c r="A29" s="382"/>
      <c r="B29" s="540"/>
      <c r="C29" s="195" t="s">
        <v>201</v>
      </c>
      <c r="D29" s="151" t="s">
        <v>218</v>
      </c>
      <c r="E29" s="224">
        <v>0</v>
      </c>
      <c r="F29" s="219">
        <v>0</v>
      </c>
      <c r="G29" s="542">
        <f>'Project Budget Overview'!B35</f>
        <v>0</v>
      </c>
      <c r="H29" s="336"/>
      <c r="I29" s="336"/>
      <c r="J29" s="337"/>
      <c r="K29" s="158">
        <f>'Proposal Budget Year 1'!K29 * 1.03</f>
        <v>0</v>
      </c>
      <c r="L29" s="167"/>
      <c r="M29" s="168"/>
      <c r="N29" s="167"/>
      <c r="O29" s="5">
        <f>K29*L29</f>
        <v>0</v>
      </c>
      <c r="P29" s="6">
        <f>K29*M29</f>
        <v>0</v>
      </c>
      <c r="Q29" s="7">
        <f>((K29/19.5)*6.6)*N29</f>
        <v>0</v>
      </c>
      <c r="R29" s="9">
        <f t="shared" si="0"/>
        <v>0</v>
      </c>
    </row>
    <row r="30" spans="1:18" ht="23.1" hidden="1" customHeight="1" thickBot="1" x14ac:dyDescent="0.3">
      <c r="A30" s="382"/>
      <c r="B30" s="540"/>
      <c r="C30" s="196" t="s">
        <v>24</v>
      </c>
      <c r="D30" s="383" t="s">
        <v>232</v>
      </c>
      <c r="E30" s="384"/>
      <c r="F30" s="384"/>
      <c r="G30" s="385"/>
      <c r="H30" s="385"/>
      <c r="I30" s="385"/>
      <c r="J30" s="385"/>
      <c r="K30" s="385"/>
      <c r="L30" s="169">
        <f>L29*12</f>
        <v>0</v>
      </c>
      <c r="M30" s="170">
        <f>M29*9</f>
        <v>0</v>
      </c>
      <c r="N30" s="171">
        <f>N29*3</f>
        <v>0</v>
      </c>
      <c r="O30" s="11">
        <f>O29*'Valid Values and Workbook Info'!$B$10</f>
        <v>0</v>
      </c>
      <c r="P30" s="11">
        <f>P29*'Valid Values and Workbook Info'!$B$10</f>
        <v>0</v>
      </c>
      <c r="Q30" s="11">
        <f>Q29*'Valid Values and Workbook Info'!$B$10</f>
        <v>0</v>
      </c>
      <c r="R30" s="13">
        <f t="shared" si="0"/>
        <v>0</v>
      </c>
    </row>
    <row r="31" spans="1:18" ht="23.1" hidden="1" customHeight="1" thickBot="1" x14ac:dyDescent="0.3">
      <c r="A31" s="382"/>
      <c r="B31" s="540"/>
      <c r="C31" s="195" t="s">
        <v>201</v>
      </c>
      <c r="D31" s="151" t="s">
        <v>219</v>
      </c>
      <c r="E31" s="224">
        <v>0</v>
      </c>
      <c r="F31" s="219">
        <v>0</v>
      </c>
      <c r="G31" s="336">
        <f>'Project Budget Overview'!B36</f>
        <v>0</v>
      </c>
      <c r="H31" s="336"/>
      <c r="I31" s="336"/>
      <c r="J31" s="337"/>
      <c r="K31" s="158">
        <f>'Proposal Budget Year 1'!K31 * 1.03</f>
        <v>0</v>
      </c>
      <c r="L31" s="167"/>
      <c r="M31" s="168"/>
      <c r="N31" s="167"/>
      <c r="O31" s="5">
        <f>K31*L31</f>
        <v>0</v>
      </c>
      <c r="P31" s="6">
        <f>K31*M31</f>
        <v>0</v>
      </c>
      <c r="Q31" s="7">
        <f>((K31/19.5)*6.6)*N31</f>
        <v>0</v>
      </c>
      <c r="R31" s="9">
        <f t="shared" si="0"/>
        <v>0</v>
      </c>
    </row>
    <row r="32" spans="1:18" ht="23.1" hidden="1" customHeight="1" thickBot="1" x14ac:dyDescent="0.3">
      <c r="A32" s="382"/>
      <c r="B32" s="540"/>
      <c r="C32" s="196" t="s">
        <v>24</v>
      </c>
      <c r="D32" s="383" t="s">
        <v>232</v>
      </c>
      <c r="E32" s="384"/>
      <c r="F32" s="384"/>
      <c r="G32" s="385"/>
      <c r="H32" s="385"/>
      <c r="I32" s="385"/>
      <c r="J32" s="385"/>
      <c r="K32" s="385"/>
      <c r="L32" s="169">
        <f>L31*12</f>
        <v>0</v>
      </c>
      <c r="M32" s="170">
        <f>M31*9</f>
        <v>0</v>
      </c>
      <c r="N32" s="171">
        <f>N31*3</f>
        <v>0</v>
      </c>
      <c r="O32" s="11">
        <f>O31*'Valid Values and Workbook Info'!$B$10</f>
        <v>0</v>
      </c>
      <c r="P32" s="11">
        <f>P31*'Valid Values and Workbook Info'!$B$10</f>
        <v>0</v>
      </c>
      <c r="Q32" s="11">
        <f>Q31*'Valid Values and Workbook Info'!$B$10</f>
        <v>0</v>
      </c>
      <c r="R32" s="13">
        <f t="shared" si="0"/>
        <v>0</v>
      </c>
    </row>
    <row r="33" spans="1:18" ht="23.1" hidden="1" customHeight="1" thickBot="1" x14ac:dyDescent="0.3">
      <c r="A33" s="382"/>
      <c r="B33" s="540"/>
      <c r="C33" s="195" t="s">
        <v>201</v>
      </c>
      <c r="D33" s="151" t="s">
        <v>220</v>
      </c>
      <c r="E33" s="224">
        <v>0</v>
      </c>
      <c r="F33" s="219">
        <v>0</v>
      </c>
      <c r="G33" s="336">
        <f>'Project Budget Overview'!B37</f>
        <v>0</v>
      </c>
      <c r="H33" s="336"/>
      <c r="I33" s="336"/>
      <c r="J33" s="337"/>
      <c r="K33" s="158">
        <f>'Proposal Budget Year 1'!K33 * 1.03</f>
        <v>0</v>
      </c>
      <c r="L33" s="167"/>
      <c r="M33" s="168"/>
      <c r="N33" s="167"/>
      <c r="O33" s="5">
        <f>K33*L33</f>
        <v>0</v>
      </c>
      <c r="P33" s="6">
        <f>K33*M33</f>
        <v>0</v>
      </c>
      <c r="Q33" s="7">
        <f>((K33/19.5)*6.6)*N33</f>
        <v>0</v>
      </c>
      <c r="R33" s="9">
        <f t="shared" si="0"/>
        <v>0</v>
      </c>
    </row>
    <row r="34" spans="1:18" ht="23.1" hidden="1" customHeight="1" thickBot="1" x14ac:dyDescent="0.3">
      <c r="A34" s="382"/>
      <c r="B34" s="540"/>
      <c r="C34" s="196" t="s">
        <v>24</v>
      </c>
      <c r="D34" s="383" t="s">
        <v>232</v>
      </c>
      <c r="E34" s="384"/>
      <c r="F34" s="384"/>
      <c r="G34" s="385"/>
      <c r="H34" s="385"/>
      <c r="I34" s="385"/>
      <c r="J34" s="385"/>
      <c r="K34" s="385"/>
      <c r="L34" s="169">
        <f>L33*12</f>
        <v>0</v>
      </c>
      <c r="M34" s="170">
        <f>M33*9</f>
        <v>0</v>
      </c>
      <c r="N34" s="171">
        <f>N33*3</f>
        <v>0</v>
      </c>
      <c r="O34" s="11">
        <f>O33*'Valid Values and Workbook Info'!$B$10</f>
        <v>0</v>
      </c>
      <c r="P34" s="11">
        <f>P33*'Valid Values and Workbook Info'!$B$10</f>
        <v>0</v>
      </c>
      <c r="Q34" s="11">
        <f>Q33*'Valid Values and Workbook Info'!$B$10</f>
        <v>0</v>
      </c>
      <c r="R34" s="13">
        <f t="shared" si="0"/>
        <v>0</v>
      </c>
    </row>
    <row r="35" spans="1:18" ht="23.1" hidden="1" customHeight="1" thickBot="1" x14ac:dyDescent="0.3">
      <c r="A35" s="382"/>
      <c r="B35" s="540"/>
      <c r="C35" s="195" t="s">
        <v>201</v>
      </c>
      <c r="D35" s="151" t="s">
        <v>221</v>
      </c>
      <c r="E35" s="224">
        <v>0</v>
      </c>
      <c r="F35" s="219">
        <v>0</v>
      </c>
      <c r="G35" s="336">
        <f>'Project Budget Overview'!B38</f>
        <v>0</v>
      </c>
      <c r="H35" s="336"/>
      <c r="I35" s="336"/>
      <c r="J35" s="337"/>
      <c r="K35" s="158">
        <f>'Proposal Budget Year 1'!K35 * 1.03</f>
        <v>0</v>
      </c>
      <c r="L35" s="167"/>
      <c r="M35" s="168"/>
      <c r="N35" s="167"/>
      <c r="O35" s="5">
        <f>K35*L35</f>
        <v>0</v>
      </c>
      <c r="P35" s="6">
        <f>K35*M35</f>
        <v>0</v>
      </c>
      <c r="Q35" s="7">
        <f>((K35/19.5)*6.6)*N35</f>
        <v>0</v>
      </c>
      <c r="R35" s="9">
        <f t="shared" si="0"/>
        <v>0</v>
      </c>
    </row>
    <row r="36" spans="1:18" ht="23.1" hidden="1" customHeight="1" thickBot="1" x14ac:dyDescent="0.3">
      <c r="A36" s="345">
        <f>R73</f>
        <v>0</v>
      </c>
      <c r="B36" s="540"/>
      <c r="C36" s="196" t="s">
        <v>24</v>
      </c>
      <c r="D36" s="383" t="s">
        <v>232</v>
      </c>
      <c r="E36" s="385"/>
      <c r="F36" s="385"/>
      <c r="G36" s="385"/>
      <c r="H36" s="385"/>
      <c r="I36" s="385"/>
      <c r="J36" s="385"/>
      <c r="K36" s="385"/>
      <c r="L36" s="169">
        <f>L35*12</f>
        <v>0</v>
      </c>
      <c r="M36" s="170">
        <f>M35*9</f>
        <v>0</v>
      </c>
      <c r="N36" s="171">
        <f>N35*3</f>
        <v>0</v>
      </c>
      <c r="O36" s="11">
        <f>O35*'Valid Values and Workbook Info'!$B$10</f>
        <v>0</v>
      </c>
      <c r="P36" s="11">
        <f>P35*'Valid Values and Workbook Info'!$B$10</f>
        <v>0</v>
      </c>
      <c r="Q36" s="11">
        <f>Q35*'Valid Values and Workbook Info'!$B$10</f>
        <v>0</v>
      </c>
      <c r="R36" s="13">
        <f t="shared" si="0"/>
        <v>0</v>
      </c>
    </row>
    <row r="37" spans="1:18" ht="23.1" hidden="1" customHeight="1" thickBot="1" x14ac:dyDescent="0.3">
      <c r="A37" s="345"/>
      <c r="B37" s="540"/>
      <c r="C37" s="195" t="s">
        <v>201</v>
      </c>
      <c r="D37" s="151" t="s">
        <v>222</v>
      </c>
      <c r="E37" s="224">
        <v>0</v>
      </c>
      <c r="F37" s="219">
        <v>0</v>
      </c>
      <c r="G37" s="336">
        <f>'Project Budget Overview'!B39</f>
        <v>0</v>
      </c>
      <c r="H37" s="336"/>
      <c r="I37" s="336"/>
      <c r="J37" s="337"/>
      <c r="K37" s="158">
        <f>'Proposal Budget Year 1'!K37 * 1.03</f>
        <v>0</v>
      </c>
      <c r="L37" s="167"/>
      <c r="M37" s="168"/>
      <c r="N37" s="167"/>
      <c r="O37" s="5">
        <f>K37*L37</f>
        <v>0</v>
      </c>
      <c r="P37" s="6">
        <f>K37*M37</f>
        <v>0</v>
      </c>
      <c r="Q37" s="7">
        <f>((K37/19.5)*6.6)*N37</f>
        <v>0</v>
      </c>
      <c r="R37" s="9">
        <f t="shared" si="0"/>
        <v>0</v>
      </c>
    </row>
    <row r="38" spans="1:18" ht="23.1" hidden="1" customHeight="1" thickBot="1" x14ac:dyDescent="0.3">
      <c r="A38" s="345"/>
      <c r="B38" s="540"/>
      <c r="C38" s="196" t="s">
        <v>24</v>
      </c>
      <c r="D38" s="383" t="s">
        <v>232</v>
      </c>
      <c r="E38" s="385"/>
      <c r="F38" s="385"/>
      <c r="G38" s="385"/>
      <c r="H38" s="385"/>
      <c r="I38" s="385"/>
      <c r="J38" s="385"/>
      <c r="K38" s="385"/>
      <c r="L38" s="169">
        <f>L37*12</f>
        <v>0</v>
      </c>
      <c r="M38" s="170">
        <f>M37*9</f>
        <v>0</v>
      </c>
      <c r="N38" s="171">
        <f>N37*3</f>
        <v>0</v>
      </c>
      <c r="O38" s="11">
        <f>O37*'Valid Values and Workbook Info'!$B$10</f>
        <v>0</v>
      </c>
      <c r="P38" s="11">
        <f>P37*'Valid Values and Workbook Info'!$B$10</f>
        <v>0</v>
      </c>
      <c r="Q38" s="11">
        <f>Q37*'Valid Values and Workbook Info'!$B$10</f>
        <v>0</v>
      </c>
      <c r="R38" s="13">
        <f t="shared" si="0"/>
        <v>0</v>
      </c>
    </row>
    <row r="39" spans="1:18" ht="23.1" hidden="1" customHeight="1" thickBot="1" x14ac:dyDescent="0.3">
      <c r="A39" s="345"/>
      <c r="B39" s="540"/>
      <c r="C39" s="195" t="s">
        <v>201</v>
      </c>
      <c r="D39" s="151" t="s">
        <v>223</v>
      </c>
      <c r="E39" s="224">
        <v>0</v>
      </c>
      <c r="F39" s="219">
        <v>0</v>
      </c>
      <c r="G39" s="336">
        <f>'Project Budget Overview'!B40</f>
        <v>0</v>
      </c>
      <c r="H39" s="336"/>
      <c r="I39" s="336"/>
      <c r="J39" s="337"/>
      <c r="K39" s="158">
        <f>'Proposal Budget Year 1'!K39 * 1.03</f>
        <v>0</v>
      </c>
      <c r="L39" s="167"/>
      <c r="M39" s="168"/>
      <c r="N39" s="167"/>
      <c r="O39" s="5">
        <f>K39*L39</f>
        <v>0</v>
      </c>
      <c r="P39" s="6">
        <f>K39*M39</f>
        <v>0</v>
      </c>
      <c r="Q39" s="7">
        <f>((K39/19.5)*6.6)*N39</f>
        <v>0</v>
      </c>
      <c r="R39" s="9">
        <f t="shared" si="0"/>
        <v>0</v>
      </c>
    </row>
    <row r="40" spans="1:18" ht="23.1" hidden="1" customHeight="1" thickBot="1" x14ac:dyDescent="0.3">
      <c r="A40" s="345"/>
      <c r="B40" s="540"/>
      <c r="C40" s="196" t="s">
        <v>24</v>
      </c>
      <c r="D40" s="383" t="s">
        <v>232</v>
      </c>
      <c r="E40" s="385"/>
      <c r="F40" s="385"/>
      <c r="G40" s="385"/>
      <c r="H40" s="385"/>
      <c r="I40" s="385"/>
      <c r="J40" s="385"/>
      <c r="K40" s="385"/>
      <c r="L40" s="169">
        <f>L39*12</f>
        <v>0</v>
      </c>
      <c r="M40" s="170">
        <f>M39*9</f>
        <v>0</v>
      </c>
      <c r="N40" s="171">
        <f>N39*3</f>
        <v>0</v>
      </c>
      <c r="O40" s="11">
        <f>O39*'Valid Values and Workbook Info'!$B$10</f>
        <v>0</v>
      </c>
      <c r="P40" s="11">
        <f>P39*'Valid Values and Workbook Info'!$B$10</f>
        <v>0</v>
      </c>
      <c r="Q40" s="11">
        <f>Q39*'Valid Values and Workbook Info'!$B$10</f>
        <v>0</v>
      </c>
      <c r="R40" s="13">
        <f t="shared" si="0"/>
        <v>0</v>
      </c>
    </row>
    <row r="41" spans="1:18" ht="23.1" hidden="1" customHeight="1" thickBot="1" x14ac:dyDescent="0.3">
      <c r="A41" s="345"/>
      <c r="B41" s="540"/>
      <c r="C41" s="195" t="s">
        <v>201</v>
      </c>
      <c r="D41" s="151" t="s">
        <v>224</v>
      </c>
      <c r="E41" s="224">
        <v>0</v>
      </c>
      <c r="F41" s="219">
        <v>0</v>
      </c>
      <c r="G41" s="336">
        <f>'Project Budget Overview'!B41</f>
        <v>0</v>
      </c>
      <c r="H41" s="336"/>
      <c r="I41" s="336"/>
      <c r="J41" s="337"/>
      <c r="K41" s="158">
        <f>'Proposal Budget Year 1'!K41 * 1.03</f>
        <v>0</v>
      </c>
      <c r="L41" s="167"/>
      <c r="M41" s="168"/>
      <c r="N41" s="167"/>
      <c r="O41" s="5">
        <f>K41*L41</f>
        <v>0</v>
      </c>
      <c r="P41" s="6">
        <f>K41*M41</f>
        <v>0</v>
      </c>
      <c r="Q41" s="7">
        <f>((K41/19.5)*6.6)*N41</f>
        <v>0</v>
      </c>
      <c r="R41" s="9">
        <f t="shared" si="0"/>
        <v>0</v>
      </c>
    </row>
    <row r="42" spans="1:18" ht="23.1" hidden="1" customHeight="1" thickBot="1" x14ac:dyDescent="0.3">
      <c r="A42" s="345"/>
      <c r="B42" s="540"/>
      <c r="C42" s="196" t="s">
        <v>24</v>
      </c>
      <c r="D42" s="383" t="s">
        <v>232</v>
      </c>
      <c r="E42" s="385"/>
      <c r="F42" s="385"/>
      <c r="G42" s="385"/>
      <c r="H42" s="385"/>
      <c r="I42" s="385"/>
      <c r="J42" s="385"/>
      <c r="K42" s="385"/>
      <c r="L42" s="169">
        <f>L41*12</f>
        <v>0</v>
      </c>
      <c r="M42" s="170">
        <f>M41*9</f>
        <v>0</v>
      </c>
      <c r="N42" s="171">
        <f>N41*3</f>
        <v>0</v>
      </c>
      <c r="O42" s="11">
        <f>O41*'Valid Values and Workbook Info'!$B$10</f>
        <v>0</v>
      </c>
      <c r="P42" s="11">
        <f>P41*'Valid Values and Workbook Info'!$B$10</f>
        <v>0</v>
      </c>
      <c r="Q42" s="11">
        <f>Q41*'Valid Values and Workbook Info'!$B$10</f>
        <v>0</v>
      </c>
      <c r="R42" s="13">
        <f t="shared" si="0"/>
        <v>0</v>
      </c>
    </row>
    <row r="43" spans="1:18" ht="23.1" hidden="1" customHeight="1" thickBot="1" x14ac:dyDescent="0.3">
      <c r="A43" s="345"/>
      <c r="B43" s="540"/>
      <c r="C43" s="195" t="s">
        <v>201</v>
      </c>
      <c r="D43" s="151" t="s">
        <v>225</v>
      </c>
      <c r="E43" s="224">
        <v>0</v>
      </c>
      <c r="F43" s="219">
        <v>0</v>
      </c>
      <c r="G43" s="336">
        <f>'Project Budget Overview'!B42</f>
        <v>0</v>
      </c>
      <c r="H43" s="336"/>
      <c r="I43" s="336"/>
      <c r="J43" s="337"/>
      <c r="K43" s="158">
        <f>'Proposal Budget Year 1'!K43 * 1.03</f>
        <v>0</v>
      </c>
      <c r="L43" s="167"/>
      <c r="M43" s="168"/>
      <c r="N43" s="167"/>
      <c r="O43" s="5">
        <f>K43*L43</f>
        <v>0</v>
      </c>
      <c r="P43" s="6">
        <f>K43*M43</f>
        <v>0</v>
      </c>
      <c r="Q43" s="7">
        <f>((K43/19.5)*6.6)*N43</f>
        <v>0</v>
      </c>
      <c r="R43" s="9">
        <f t="shared" si="0"/>
        <v>0</v>
      </c>
    </row>
    <row r="44" spans="1:18" ht="23.1" hidden="1" customHeight="1" thickBot="1" x14ac:dyDescent="0.3">
      <c r="A44" s="345"/>
      <c r="B44" s="540"/>
      <c r="C44" s="196" t="s">
        <v>24</v>
      </c>
      <c r="D44" s="383" t="s">
        <v>232</v>
      </c>
      <c r="E44" s="385"/>
      <c r="F44" s="385"/>
      <c r="G44" s="385"/>
      <c r="H44" s="385"/>
      <c r="I44" s="385"/>
      <c r="J44" s="385"/>
      <c r="K44" s="385"/>
      <c r="L44" s="169">
        <f>L43*12</f>
        <v>0</v>
      </c>
      <c r="M44" s="170">
        <f>M43*9</f>
        <v>0</v>
      </c>
      <c r="N44" s="171">
        <f>N43*3</f>
        <v>0</v>
      </c>
      <c r="O44" s="11">
        <f>O43*'Valid Values and Workbook Info'!$B$10</f>
        <v>0</v>
      </c>
      <c r="P44" s="11">
        <f>P43*'Valid Values and Workbook Info'!$B$10</f>
        <v>0</v>
      </c>
      <c r="Q44" s="11">
        <f>Q43*'Valid Values and Workbook Info'!$B$10</f>
        <v>0</v>
      </c>
      <c r="R44" s="13">
        <f t="shared" si="0"/>
        <v>0</v>
      </c>
    </row>
    <row r="45" spans="1:18" ht="23.1" hidden="1" customHeight="1" thickBot="1" x14ac:dyDescent="0.3">
      <c r="A45" s="345"/>
      <c r="B45" s="540"/>
      <c r="C45" s="195" t="s">
        <v>201</v>
      </c>
      <c r="D45" s="151" t="s">
        <v>226</v>
      </c>
      <c r="E45" s="224">
        <v>0</v>
      </c>
      <c r="F45" s="219">
        <v>0</v>
      </c>
      <c r="G45" s="336">
        <f>'Project Budget Overview'!B43</f>
        <v>0</v>
      </c>
      <c r="H45" s="336"/>
      <c r="I45" s="336"/>
      <c r="J45" s="337"/>
      <c r="K45" s="158">
        <f>'Proposal Budget Year 1'!K45 * 1.03</f>
        <v>0</v>
      </c>
      <c r="L45" s="167"/>
      <c r="M45" s="168"/>
      <c r="N45" s="167"/>
      <c r="O45" s="5">
        <f>K45*L45</f>
        <v>0</v>
      </c>
      <c r="P45" s="6">
        <f>K45*M45</f>
        <v>0</v>
      </c>
      <c r="Q45" s="7">
        <f>((K45/19.5)*6.6)*N45</f>
        <v>0</v>
      </c>
      <c r="R45" s="9">
        <f t="shared" si="0"/>
        <v>0</v>
      </c>
    </row>
    <row r="46" spans="1:18" ht="23.1" hidden="1" customHeight="1" thickBot="1" x14ac:dyDescent="0.3">
      <c r="A46" s="345"/>
      <c r="B46" s="540"/>
      <c r="C46" s="196" t="s">
        <v>24</v>
      </c>
      <c r="D46" s="383" t="s">
        <v>232</v>
      </c>
      <c r="E46" s="385"/>
      <c r="F46" s="385"/>
      <c r="G46" s="385"/>
      <c r="H46" s="385"/>
      <c r="I46" s="385"/>
      <c r="J46" s="385"/>
      <c r="K46" s="385"/>
      <c r="L46" s="169">
        <f>L45*12</f>
        <v>0</v>
      </c>
      <c r="M46" s="170">
        <f>M45*9</f>
        <v>0</v>
      </c>
      <c r="N46" s="171">
        <f>N45*3</f>
        <v>0</v>
      </c>
      <c r="O46" s="11">
        <f>O45*'Valid Values and Workbook Info'!$B$10</f>
        <v>0</v>
      </c>
      <c r="P46" s="11">
        <f>P45*'Valid Values and Workbook Info'!$B$10</f>
        <v>0</v>
      </c>
      <c r="Q46" s="11">
        <f>Q45*'Valid Values and Workbook Info'!$B$10</f>
        <v>0</v>
      </c>
      <c r="R46" s="13">
        <f t="shared" si="0"/>
        <v>0</v>
      </c>
    </row>
    <row r="47" spans="1:18" s="162" customFormat="1" ht="15.9" customHeight="1" thickBot="1" x14ac:dyDescent="0.3">
      <c r="A47" s="345"/>
      <c r="B47" s="540"/>
      <c r="C47" s="197" t="s">
        <v>130</v>
      </c>
      <c r="D47" s="396" t="str">
        <f>_xlfn.CONCAT("A.2. - Staff Salary (fringe at ",TEXT(100*'Valid Values and Workbook Info'!$B$11,"##.##"),"%)")</f>
        <v>A.2. - Staff Salary (fringe at 50.22%)</v>
      </c>
      <c r="E47" s="397"/>
      <c r="F47" s="397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9"/>
    </row>
    <row r="48" spans="1:18" ht="23.1" customHeight="1" thickBot="1" x14ac:dyDescent="0.3">
      <c r="A48" s="345"/>
      <c r="B48" s="540"/>
      <c r="C48" s="195" t="s">
        <v>202</v>
      </c>
      <c r="D48" s="151" t="s">
        <v>0</v>
      </c>
      <c r="E48" s="224">
        <v>0</v>
      </c>
      <c r="F48" s="219">
        <v>0</v>
      </c>
      <c r="G48" s="336">
        <f>'Project Budget Overview'!B46</f>
        <v>0</v>
      </c>
      <c r="H48" s="336"/>
      <c r="I48" s="336"/>
      <c r="J48" s="337"/>
      <c r="K48" s="158">
        <f>'Proposal Budget Year 1'!K48 * 1.03</f>
        <v>0</v>
      </c>
      <c r="L48" s="167"/>
      <c r="M48" s="168"/>
      <c r="N48" s="167"/>
      <c r="O48" s="5">
        <f>K48*L48</f>
        <v>0</v>
      </c>
      <c r="P48" s="6">
        <f>K48*M48</f>
        <v>0</v>
      </c>
      <c r="Q48" s="7">
        <f>((K48/19.5)*6.6)*N48</f>
        <v>0</v>
      </c>
      <c r="R48" s="9">
        <f t="shared" ref="R48:R55" si="2">SUM(O48:Q48)</f>
        <v>0</v>
      </c>
    </row>
    <row r="49" spans="1:18" ht="23.1" customHeight="1" thickBot="1" x14ac:dyDescent="0.3">
      <c r="A49" s="345"/>
      <c r="B49" s="540"/>
      <c r="C49" s="196" t="s">
        <v>24</v>
      </c>
      <c r="D49" s="383" t="s">
        <v>232</v>
      </c>
      <c r="E49" s="384"/>
      <c r="F49" s="384"/>
      <c r="G49" s="385"/>
      <c r="H49" s="385"/>
      <c r="I49" s="385"/>
      <c r="J49" s="385"/>
      <c r="K49" s="385"/>
      <c r="L49" s="169">
        <f>L48*12</f>
        <v>0</v>
      </c>
      <c r="M49" s="170">
        <f>M48*9</f>
        <v>0</v>
      </c>
      <c r="N49" s="171">
        <f>N48*3</f>
        <v>0</v>
      </c>
      <c r="O49" s="10">
        <f>O48*'Valid Values and Workbook Info'!$B$11</f>
        <v>0</v>
      </c>
      <c r="P49" s="10">
        <f>P48*'Valid Values and Workbook Info'!$B$11</f>
        <v>0</v>
      </c>
      <c r="Q49" s="10">
        <f>Q48*'Valid Values and Workbook Info'!$B$11</f>
        <v>0</v>
      </c>
      <c r="R49" s="13">
        <f t="shared" si="2"/>
        <v>0</v>
      </c>
    </row>
    <row r="50" spans="1:18" ht="23.1" customHeight="1" thickBot="1" x14ac:dyDescent="0.3">
      <c r="A50" s="345"/>
      <c r="B50" s="540"/>
      <c r="C50" s="195" t="s">
        <v>202</v>
      </c>
      <c r="D50" s="151" t="s">
        <v>1</v>
      </c>
      <c r="E50" s="224">
        <v>0</v>
      </c>
      <c r="F50" s="219">
        <v>0</v>
      </c>
      <c r="G50" s="542">
        <f>'Project Budget Overview'!B47</f>
        <v>0</v>
      </c>
      <c r="H50" s="336"/>
      <c r="I50" s="336"/>
      <c r="J50" s="337"/>
      <c r="K50" s="158">
        <f>'Proposal Budget Year 1'!K50 * 1.03</f>
        <v>0</v>
      </c>
      <c r="L50" s="167"/>
      <c r="M50" s="168"/>
      <c r="N50" s="167"/>
      <c r="O50" s="5">
        <f>K50*L50</f>
        <v>0</v>
      </c>
      <c r="P50" s="6">
        <f>K50*M50</f>
        <v>0</v>
      </c>
      <c r="Q50" s="7">
        <f>((K50/19.5)*6.6)*N50</f>
        <v>0</v>
      </c>
      <c r="R50" s="9">
        <f t="shared" si="2"/>
        <v>0</v>
      </c>
    </row>
    <row r="51" spans="1:18" ht="23.1" customHeight="1" thickBot="1" x14ac:dyDescent="0.3">
      <c r="A51" s="345"/>
      <c r="B51" s="540"/>
      <c r="C51" s="198" t="s">
        <v>24</v>
      </c>
      <c r="D51" s="383" t="s">
        <v>232</v>
      </c>
      <c r="E51" s="384"/>
      <c r="F51" s="384"/>
      <c r="G51" s="385"/>
      <c r="H51" s="385"/>
      <c r="I51" s="385"/>
      <c r="J51" s="385"/>
      <c r="K51" s="385"/>
      <c r="L51" s="169">
        <f>L50*12</f>
        <v>0</v>
      </c>
      <c r="M51" s="170">
        <f>M50*9</f>
        <v>0</v>
      </c>
      <c r="N51" s="171">
        <f>N50*3</f>
        <v>0</v>
      </c>
      <c r="O51" s="10">
        <f>O50*'Valid Values and Workbook Info'!$B$11</f>
        <v>0</v>
      </c>
      <c r="P51" s="10">
        <f>P50*'Valid Values and Workbook Info'!$B$11</f>
        <v>0</v>
      </c>
      <c r="Q51" s="10">
        <f>Q50*'Valid Values and Workbook Info'!$B$11</f>
        <v>0</v>
      </c>
      <c r="R51" s="33">
        <f t="shared" si="2"/>
        <v>0</v>
      </c>
    </row>
    <row r="52" spans="1:18" ht="23.1" customHeight="1" thickBot="1" x14ac:dyDescent="0.3">
      <c r="A52" s="345"/>
      <c r="B52" s="540"/>
      <c r="C52" s="195" t="s">
        <v>202</v>
      </c>
      <c r="D52" s="151" t="s">
        <v>2</v>
      </c>
      <c r="E52" s="224">
        <v>0</v>
      </c>
      <c r="F52" s="219">
        <v>0</v>
      </c>
      <c r="G52" s="542">
        <f>'Project Budget Overview'!B48</f>
        <v>0</v>
      </c>
      <c r="H52" s="336"/>
      <c r="I52" s="336"/>
      <c r="J52" s="337"/>
      <c r="K52" s="158">
        <f>'Proposal Budget Year 1'!K52 * 1.03</f>
        <v>0</v>
      </c>
      <c r="L52" s="167"/>
      <c r="M52" s="168"/>
      <c r="N52" s="167"/>
      <c r="O52" s="5">
        <f>K52*L52</f>
        <v>0</v>
      </c>
      <c r="P52" s="6">
        <f>K52*M52</f>
        <v>0</v>
      </c>
      <c r="Q52" s="7">
        <f>((K52/19.5)*6.6)*N52</f>
        <v>0</v>
      </c>
      <c r="R52" s="9">
        <f t="shared" si="2"/>
        <v>0</v>
      </c>
    </row>
    <row r="53" spans="1:18" ht="23.1" customHeight="1" thickBot="1" x14ac:dyDescent="0.3">
      <c r="A53" s="345"/>
      <c r="B53" s="540"/>
      <c r="C53" s="196" t="s">
        <v>24</v>
      </c>
      <c r="D53" s="383" t="s">
        <v>232</v>
      </c>
      <c r="E53" s="384"/>
      <c r="F53" s="384"/>
      <c r="G53" s="385"/>
      <c r="H53" s="385"/>
      <c r="I53" s="385"/>
      <c r="J53" s="385"/>
      <c r="K53" s="385"/>
      <c r="L53" s="169">
        <f>L52*12</f>
        <v>0</v>
      </c>
      <c r="M53" s="170">
        <f>M52*9</f>
        <v>0</v>
      </c>
      <c r="N53" s="171">
        <f>N52*3</f>
        <v>0</v>
      </c>
      <c r="O53" s="10">
        <f>O52*'Valid Values and Workbook Info'!$B$11</f>
        <v>0</v>
      </c>
      <c r="P53" s="10">
        <f>P52*'Valid Values and Workbook Info'!$B$11</f>
        <v>0</v>
      </c>
      <c r="Q53" s="10">
        <f>Q52*'Valid Values and Workbook Info'!$B$11</f>
        <v>0</v>
      </c>
      <c r="R53" s="13">
        <f t="shared" si="2"/>
        <v>0</v>
      </c>
    </row>
    <row r="54" spans="1:18" ht="23.1" hidden="1" customHeight="1" thickBot="1" x14ac:dyDescent="0.3">
      <c r="A54" s="345"/>
      <c r="B54" s="540"/>
      <c r="C54" s="195" t="s">
        <v>202</v>
      </c>
      <c r="D54" s="151" t="s">
        <v>3</v>
      </c>
      <c r="E54" s="224">
        <v>0</v>
      </c>
      <c r="F54" s="219">
        <v>0</v>
      </c>
      <c r="G54" s="542">
        <f>'Project Budget Overview'!B49</f>
        <v>0</v>
      </c>
      <c r="H54" s="336"/>
      <c r="I54" s="336"/>
      <c r="J54" s="337"/>
      <c r="K54" s="158">
        <f>'Proposal Budget Year 1'!K54 * 1.03</f>
        <v>0</v>
      </c>
      <c r="L54" s="167"/>
      <c r="M54" s="168"/>
      <c r="N54" s="167"/>
      <c r="O54" s="5">
        <f>K54*L54</f>
        <v>0</v>
      </c>
      <c r="P54" s="6">
        <f>K54*M54</f>
        <v>0</v>
      </c>
      <c r="Q54" s="7">
        <f>((K54/19.5)*6.6)*N54</f>
        <v>0</v>
      </c>
      <c r="R54" s="9">
        <f t="shared" si="2"/>
        <v>0</v>
      </c>
    </row>
    <row r="55" spans="1:18" ht="23.1" hidden="1" customHeight="1" thickBot="1" x14ac:dyDescent="0.3">
      <c r="A55" s="345"/>
      <c r="B55" s="540"/>
      <c r="C55" s="196" t="s">
        <v>24</v>
      </c>
      <c r="D55" s="383" t="s">
        <v>232</v>
      </c>
      <c r="E55" s="385"/>
      <c r="F55" s="385"/>
      <c r="G55" s="385"/>
      <c r="H55" s="385"/>
      <c r="I55" s="385"/>
      <c r="J55" s="385"/>
      <c r="K55" s="385"/>
      <c r="L55" s="169">
        <f>L54*12</f>
        <v>0</v>
      </c>
      <c r="M55" s="170">
        <f>M54*9</f>
        <v>0</v>
      </c>
      <c r="N55" s="171">
        <f>N54*3</f>
        <v>0</v>
      </c>
      <c r="O55" s="10">
        <f>O54*'Valid Values and Workbook Info'!$B$11</f>
        <v>0</v>
      </c>
      <c r="P55" s="10">
        <f>P54*'Valid Values and Workbook Info'!$B$11</f>
        <v>0</v>
      </c>
      <c r="Q55" s="10">
        <f>Q54*'Valid Values and Workbook Info'!$B$11</f>
        <v>0</v>
      </c>
      <c r="R55" s="12">
        <f t="shared" si="2"/>
        <v>0</v>
      </c>
    </row>
    <row r="56" spans="1:18" ht="23.1" hidden="1" customHeight="1" thickBot="1" x14ac:dyDescent="0.3">
      <c r="A56" s="345"/>
      <c r="B56" s="540"/>
      <c r="C56" s="195" t="s">
        <v>202</v>
      </c>
      <c r="D56" s="151" t="s">
        <v>4</v>
      </c>
      <c r="E56" s="224">
        <v>0</v>
      </c>
      <c r="F56" s="219">
        <v>0</v>
      </c>
      <c r="G56" s="542">
        <f>'Project Budget Overview'!B50</f>
        <v>0</v>
      </c>
      <c r="H56" s="336"/>
      <c r="I56" s="336"/>
      <c r="J56" s="337"/>
      <c r="K56" s="158">
        <f>'Proposal Budget Year 1'!K56 * 1.03</f>
        <v>0</v>
      </c>
      <c r="L56" s="167"/>
      <c r="M56" s="168"/>
      <c r="N56" s="167"/>
      <c r="O56" s="5">
        <f>K56*L56</f>
        <v>0</v>
      </c>
      <c r="P56" s="6">
        <f>K56*M56</f>
        <v>0</v>
      </c>
      <c r="Q56" s="7">
        <f>((K56/19.5)*6.6)*N56</f>
        <v>0</v>
      </c>
      <c r="R56" s="9">
        <f t="shared" si="0"/>
        <v>0</v>
      </c>
    </row>
    <row r="57" spans="1:18" ht="23.1" hidden="1" customHeight="1" thickBot="1" x14ac:dyDescent="0.3">
      <c r="A57" s="345"/>
      <c r="B57" s="540"/>
      <c r="C57" s="196" t="s">
        <v>24</v>
      </c>
      <c r="D57" s="383" t="s">
        <v>232</v>
      </c>
      <c r="E57" s="385"/>
      <c r="F57" s="385"/>
      <c r="G57" s="385"/>
      <c r="H57" s="385"/>
      <c r="I57" s="385"/>
      <c r="J57" s="385"/>
      <c r="K57" s="385"/>
      <c r="L57" s="169">
        <f>L56*12</f>
        <v>0</v>
      </c>
      <c r="M57" s="170">
        <f>M56*9</f>
        <v>0</v>
      </c>
      <c r="N57" s="171">
        <f>N56*3</f>
        <v>0</v>
      </c>
      <c r="O57" s="10">
        <f>O56*'Valid Values and Workbook Info'!$B$11</f>
        <v>0</v>
      </c>
      <c r="P57" s="10">
        <f>P56*'Valid Values and Workbook Info'!$B$11</f>
        <v>0</v>
      </c>
      <c r="Q57" s="10">
        <f>Q56*'Valid Values and Workbook Info'!$B$11</f>
        <v>0</v>
      </c>
      <c r="R57" s="13">
        <f t="shared" si="0"/>
        <v>0</v>
      </c>
    </row>
    <row r="58" spans="1:18" ht="23.1" hidden="1" customHeight="1" thickBot="1" x14ac:dyDescent="0.3">
      <c r="A58" s="345"/>
      <c r="B58" s="540"/>
      <c r="C58" s="195" t="s">
        <v>202</v>
      </c>
      <c r="D58" s="151" t="s">
        <v>5</v>
      </c>
      <c r="E58" s="224">
        <v>0</v>
      </c>
      <c r="F58" s="219">
        <v>0</v>
      </c>
      <c r="G58" s="542">
        <f>'Project Budget Overview'!B51</f>
        <v>0</v>
      </c>
      <c r="H58" s="336"/>
      <c r="I58" s="336"/>
      <c r="J58" s="337"/>
      <c r="K58" s="158">
        <f>'Proposal Budget Year 1'!K58 * 1.03</f>
        <v>0</v>
      </c>
      <c r="L58" s="167"/>
      <c r="M58" s="168"/>
      <c r="N58" s="167"/>
      <c r="O58" s="5">
        <f>K58*L58</f>
        <v>0</v>
      </c>
      <c r="P58" s="6">
        <f>K58*M58</f>
        <v>0</v>
      </c>
      <c r="Q58" s="7">
        <f>((K58/19.5)*6.6)*N58</f>
        <v>0</v>
      </c>
      <c r="R58" s="9">
        <f t="shared" si="0"/>
        <v>0</v>
      </c>
    </row>
    <row r="59" spans="1:18" ht="23.1" hidden="1" customHeight="1" thickBot="1" x14ac:dyDescent="0.3">
      <c r="A59" s="345"/>
      <c r="B59" s="541"/>
      <c r="C59" s="198" t="s">
        <v>24</v>
      </c>
      <c r="D59" s="547" t="s">
        <v>232</v>
      </c>
      <c r="E59" s="384"/>
      <c r="F59" s="384"/>
      <c r="G59" s="384"/>
      <c r="H59" s="384"/>
      <c r="I59" s="384"/>
      <c r="J59" s="384"/>
      <c r="K59" s="384"/>
      <c r="L59" s="249">
        <f>L58*12</f>
        <v>0</v>
      </c>
      <c r="M59" s="209">
        <f>M58*9</f>
        <v>0</v>
      </c>
      <c r="N59" s="250">
        <f>N58*3</f>
        <v>0</v>
      </c>
      <c r="O59" s="10">
        <f>O58*'Valid Values and Workbook Info'!$B$11</f>
        <v>0</v>
      </c>
      <c r="P59" s="10">
        <f>P58*'Valid Values and Workbook Info'!$B$11</f>
        <v>0</v>
      </c>
      <c r="Q59" s="10">
        <f>Q58*'Valid Values and Workbook Info'!$B$11</f>
        <v>0</v>
      </c>
      <c r="R59" s="251">
        <f t="shared" si="0"/>
        <v>0</v>
      </c>
    </row>
    <row r="60" spans="1:18" ht="18" customHeight="1" thickBot="1" x14ac:dyDescent="0.3">
      <c r="A60" s="345"/>
      <c r="B60" s="536" t="s">
        <v>254</v>
      </c>
      <c r="C60" s="537"/>
      <c r="D60" s="538"/>
      <c r="E60" s="253">
        <f>+E56+E58+E54+E52+E50+E48+E35+E33+E31+E29+E27+E25+E23+E21+E19+E17+E15+E13+E11+E9+E7+E45+E43+E41+E39+E37</f>
        <v>0</v>
      </c>
      <c r="F60" s="253">
        <f>+F56+F58+F54+F52+F50+F48+F35+F33+F31+F29+F27+F25+F23+F21+F19+F17+F15+F13+F11+F9+F7+F45+F43+F41+F39+F37</f>
        <v>0</v>
      </c>
      <c r="G60" s="254"/>
      <c r="H60" s="254"/>
      <c r="I60" s="579"/>
      <c r="J60" s="579"/>
      <c r="K60" s="579"/>
      <c r="L60" s="579"/>
      <c r="M60" s="579"/>
      <c r="N60" s="579"/>
      <c r="O60" s="579"/>
      <c r="P60" s="579"/>
      <c r="Q60" s="579"/>
      <c r="R60" s="580"/>
    </row>
    <row r="61" spans="1:18" x14ac:dyDescent="0.25">
      <c r="A61" s="345"/>
      <c r="B61" s="565" t="s">
        <v>149</v>
      </c>
      <c r="C61" s="566"/>
      <c r="D61" s="566"/>
      <c r="E61" s="551"/>
      <c r="F61" s="551"/>
      <c r="G61" s="566"/>
      <c r="H61" s="566"/>
      <c r="I61" s="566"/>
      <c r="J61" s="566"/>
      <c r="K61" s="566"/>
      <c r="L61" s="566"/>
      <c r="M61" s="566"/>
      <c r="N61" s="566"/>
      <c r="O61" s="566"/>
      <c r="P61" s="566"/>
      <c r="Q61" s="566"/>
      <c r="R61" s="46">
        <f>SUM(R7,R9,R11,R13,R15,R17,R19,R21,R23,R25,R27,R29,R31,R33,R35,R37,R39,R41,R43,R45,R48,R50,R52,R54,R56,R58)</f>
        <v>0</v>
      </c>
    </row>
    <row r="62" spans="1:18" ht="13.8" thickBot="1" x14ac:dyDescent="0.3">
      <c r="A62" s="345"/>
      <c r="B62" s="552" t="s">
        <v>150</v>
      </c>
      <c r="C62" s="553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  <c r="P62" s="553"/>
      <c r="Q62" s="553"/>
      <c r="R62" s="47">
        <f>SUM(R8,R10,R12,R14,R16,R18,R20,R22,R24,R26,R28,R30,R32,R34,R36,R38,R40,R42,R44,R46,R49,R51,R53,R55,R57,R59)</f>
        <v>0</v>
      </c>
    </row>
    <row r="63" spans="1:18" ht="13.8" thickBot="1" x14ac:dyDescent="0.3">
      <c r="A63" s="345"/>
      <c r="B63" s="479" t="s">
        <v>65</v>
      </c>
      <c r="C63" s="74" t="s">
        <v>22</v>
      </c>
      <c r="D63" s="555" t="str">
        <f>_xlfn.CONCAT("                Head Count                      B. OTHER PERSONNEL - FRINGE AT ",TEXT(100*'Valid Values and Workbook Info'!$B$12,"#0.00"),"% EXCEPT FOR GRADUATE STUDENTS AT ",TEXT(100*'Valid Values and Workbook Info'!$B$13,"#0.00"),"%, OPS STUDENTS AT ",TEXT(100*'Valid Values and Workbook Info'!$B$14,"#0.00"),"%")</f>
        <v xml:space="preserve">                Head Count                      B. OTHER PERSONNEL - FRINGE AT 2.79% EXCEPT FOR GRADUATE STUDENTS AT 9.61%, OPS STUDENTS AT 0.00%</v>
      </c>
      <c r="E63" s="556"/>
      <c r="F63" s="557"/>
      <c r="G63" s="556"/>
      <c r="H63" s="556"/>
      <c r="I63" s="556"/>
      <c r="J63" s="556"/>
      <c r="K63" s="556"/>
      <c r="L63" s="556"/>
      <c r="M63" s="556"/>
      <c r="N63" s="556"/>
      <c r="O63" s="556"/>
      <c r="P63" s="556"/>
      <c r="Q63" s="556"/>
      <c r="R63" s="558"/>
    </row>
    <row r="64" spans="1:18" x14ac:dyDescent="0.25">
      <c r="A64" s="345"/>
      <c r="B64" s="480"/>
      <c r="C64" s="75" t="s">
        <v>27</v>
      </c>
      <c r="D64" s="559" t="s">
        <v>0</v>
      </c>
      <c r="E64" s="560"/>
      <c r="F64" s="220" t="s">
        <v>256</v>
      </c>
      <c r="G64" s="561" t="s">
        <v>16</v>
      </c>
      <c r="H64" s="561"/>
      <c r="I64" s="561"/>
      <c r="J64" s="561"/>
      <c r="K64" s="561"/>
      <c r="L64" s="561"/>
      <c r="M64" s="561"/>
      <c r="N64" s="561"/>
      <c r="O64" s="561"/>
      <c r="P64" s="561"/>
      <c r="Q64" s="562"/>
      <c r="R64" s="42">
        <v>0</v>
      </c>
    </row>
    <row r="65" spans="1:18" ht="12.75" customHeight="1" x14ac:dyDescent="0.25">
      <c r="A65" s="345"/>
      <c r="B65" s="480"/>
      <c r="C65" s="76" t="s">
        <v>27</v>
      </c>
      <c r="D65" s="452" t="s">
        <v>1</v>
      </c>
      <c r="E65" s="575"/>
      <c r="F65" s="220">
        <v>0</v>
      </c>
      <c r="G65" s="534" t="s">
        <v>271</v>
      </c>
      <c r="H65" s="534"/>
      <c r="I65" s="534"/>
      <c r="J65" s="534"/>
      <c r="K65" s="534"/>
      <c r="L65" s="534"/>
      <c r="M65" s="534"/>
      <c r="N65" s="534"/>
      <c r="O65" s="534"/>
      <c r="P65" s="534"/>
      <c r="Q65" s="535"/>
      <c r="R65" s="16">
        <v>0</v>
      </c>
    </row>
    <row r="66" spans="1:18" x14ac:dyDescent="0.25">
      <c r="A66" s="345"/>
      <c r="B66" s="480"/>
      <c r="C66" s="76" t="s">
        <v>27</v>
      </c>
      <c r="D66" s="452" t="s">
        <v>2</v>
      </c>
      <c r="E66" s="575"/>
      <c r="F66" s="220">
        <v>0</v>
      </c>
      <c r="G66" s="534" t="s">
        <v>270</v>
      </c>
      <c r="H66" s="534"/>
      <c r="I66" s="534"/>
      <c r="J66" s="534"/>
      <c r="K66" s="534"/>
      <c r="L66" s="534"/>
      <c r="M66" s="534"/>
      <c r="N66" s="534"/>
      <c r="O66" s="534"/>
      <c r="P66" s="534"/>
      <c r="Q66" s="535"/>
      <c r="R66" s="16">
        <v>0</v>
      </c>
    </row>
    <row r="67" spans="1:18" x14ac:dyDescent="0.25">
      <c r="A67" s="345"/>
      <c r="B67" s="480"/>
      <c r="C67" s="76" t="s">
        <v>27</v>
      </c>
      <c r="D67" s="543" t="s">
        <v>3</v>
      </c>
      <c r="E67" s="563"/>
      <c r="F67" s="221" t="s">
        <v>256</v>
      </c>
      <c r="G67" s="545" t="s">
        <v>18</v>
      </c>
      <c r="H67" s="545"/>
      <c r="I67" s="545"/>
      <c r="J67" s="545"/>
      <c r="K67" s="545"/>
      <c r="L67" s="545"/>
      <c r="M67" s="545"/>
      <c r="N67" s="545"/>
      <c r="O67" s="545"/>
      <c r="P67" s="545"/>
      <c r="Q67" s="546"/>
      <c r="R67" s="16">
        <v>0</v>
      </c>
    </row>
    <row r="68" spans="1:18" ht="13.8" thickBot="1" x14ac:dyDescent="0.3">
      <c r="A68" s="345"/>
      <c r="B68" s="480"/>
      <c r="C68" s="77" t="s">
        <v>27</v>
      </c>
      <c r="D68" s="392" t="s">
        <v>4</v>
      </c>
      <c r="E68" s="564"/>
      <c r="F68" s="222" t="s">
        <v>256</v>
      </c>
      <c r="G68" s="394" t="s">
        <v>7</v>
      </c>
      <c r="H68" s="394"/>
      <c r="I68" s="394"/>
      <c r="J68" s="394"/>
      <c r="K68" s="394"/>
      <c r="L68" s="394"/>
      <c r="M68" s="394"/>
      <c r="N68" s="394"/>
      <c r="O68" s="394"/>
      <c r="P68" s="394"/>
      <c r="Q68" s="395"/>
      <c r="R68" s="16">
        <v>0</v>
      </c>
    </row>
    <row r="69" spans="1:18" ht="15.75" customHeight="1" thickBot="1" x14ac:dyDescent="0.3">
      <c r="A69" s="345"/>
      <c r="B69" s="487"/>
      <c r="C69" s="581" t="s">
        <v>255</v>
      </c>
      <c r="D69" s="582"/>
      <c r="E69" s="582"/>
      <c r="F69" s="225">
        <f>+F65+F66</f>
        <v>0</v>
      </c>
      <c r="G69" s="387" t="s">
        <v>137</v>
      </c>
      <c r="H69" s="387"/>
      <c r="I69" s="387"/>
      <c r="J69" s="387"/>
      <c r="K69" s="387"/>
      <c r="L69" s="387"/>
      <c r="M69" s="387"/>
      <c r="N69" s="387"/>
      <c r="O69" s="387"/>
      <c r="P69" s="387"/>
      <c r="Q69" s="388"/>
      <c r="R69" s="48">
        <f>SUM(R64:R68)</f>
        <v>0</v>
      </c>
    </row>
    <row r="70" spans="1:18" ht="13.8" thickBot="1" x14ac:dyDescent="0.3">
      <c r="A70" s="345"/>
      <c r="B70" s="78"/>
      <c r="C70" s="34" t="s">
        <v>28</v>
      </c>
      <c r="D70" s="549" t="s">
        <v>136</v>
      </c>
      <c r="E70" s="387"/>
      <c r="F70" s="530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8"/>
      <c r="R70" s="49">
        <f>(R64+R67+R68)*'Valid Values and Workbook Info'!$B$12 + (R65)*'Valid Values and Workbook Info'!$B$13 + (R66)*'Valid Values and Workbook Info'!$B$14</f>
        <v>0</v>
      </c>
    </row>
    <row r="71" spans="1:18" ht="14.25" customHeight="1" thickBot="1" x14ac:dyDescent="0.3">
      <c r="A71" s="345"/>
      <c r="B71" s="386" t="s">
        <v>132</v>
      </c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8"/>
      <c r="R71" s="49">
        <f>R61+R69</f>
        <v>0</v>
      </c>
    </row>
    <row r="72" spans="1:18" ht="15.75" customHeight="1" thickBot="1" x14ac:dyDescent="0.3">
      <c r="A72" s="345"/>
      <c r="B72" s="22" t="s">
        <v>71</v>
      </c>
      <c r="C72" s="549" t="s">
        <v>133</v>
      </c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8"/>
      <c r="R72" s="49">
        <f>R62+R70</f>
        <v>0</v>
      </c>
    </row>
    <row r="73" spans="1:18" ht="15.75" customHeight="1" thickBot="1" x14ac:dyDescent="0.3">
      <c r="A73" s="346"/>
      <c r="B73" s="386" t="s">
        <v>142</v>
      </c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8"/>
      <c r="R73" s="50">
        <f>SUM(R71:R72)</f>
        <v>0</v>
      </c>
    </row>
    <row r="74" spans="1:18" ht="13.5" customHeight="1" thickBot="1" x14ac:dyDescent="0.3">
      <c r="A74" s="355" t="s">
        <v>228</v>
      </c>
      <c r="B74" s="60"/>
      <c r="C74" s="32" t="s">
        <v>22</v>
      </c>
      <c r="D74" s="357" t="s">
        <v>148</v>
      </c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4"/>
    </row>
    <row r="75" spans="1:18" ht="21" x14ac:dyDescent="0.25">
      <c r="A75" s="356"/>
      <c r="B75" s="61" t="s">
        <v>72</v>
      </c>
      <c r="C75" s="31" t="s">
        <v>102</v>
      </c>
      <c r="D75" s="358">
        <v>1</v>
      </c>
      <c r="E75" s="359"/>
      <c r="F75" s="360" t="s">
        <v>51</v>
      </c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2"/>
      <c r="R75" s="30">
        <v>0</v>
      </c>
    </row>
    <row r="76" spans="1:18" x14ac:dyDescent="0.25">
      <c r="A76" s="356"/>
      <c r="B76" s="61" t="s">
        <v>73</v>
      </c>
      <c r="C76" s="3" t="s">
        <v>59</v>
      </c>
      <c r="D76" s="350">
        <f t="shared" ref="D76:D95" si="3">D75+1</f>
        <v>2</v>
      </c>
      <c r="E76" s="363"/>
      <c r="F76" s="364" t="s">
        <v>52</v>
      </c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6"/>
      <c r="R76" s="17">
        <v>0</v>
      </c>
    </row>
    <row r="77" spans="1:18" x14ac:dyDescent="0.25">
      <c r="A77" s="356"/>
      <c r="B77" s="61" t="s">
        <v>126</v>
      </c>
      <c r="C77" s="3" t="s">
        <v>56</v>
      </c>
      <c r="D77" s="350">
        <f t="shared" si="3"/>
        <v>3</v>
      </c>
      <c r="E77" s="363"/>
      <c r="F77" s="364" t="s">
        <v>40</v>
      </c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6"/>
      <c r="R77" s="17">
        <v>0</v>
      </c>
    </row>
    <row r="78" spans="1:18" x14ac:dyDescent="0.25">
      <c r="A78" s="356"/>
      <c r="B78" s="586" t="s">
        <v>74</v>
      </c>
      <c r="C78" s="3" t="s">
        <v>54</v>
      </c>
      <c r="D78" s="350">
        <f t="shared" si="3"/>
        <v>4</v>
      </c>
      <c r="E78" s="363"/>
      <c r="F78" s="364" t="s">
        <v>101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6"/>
      <c r="R78" s="17">
        <v>0</v>
      </c>
    </row>
    <row r="79" spans="1:18" ht="12.75" customHeight="1" x14ac:dyDescent="0.25">
      <c r="A79" s="356"/>
      <c r="B79" s="577"/>
      <c r="C79" s="3" t="s">
        <v>57</v>
      </c>
      <c r="D79" s="350">
        <f t="shared" si="3"/>
        <v>5</v>
      </c>
      <c r="E79" s="363"/>
      <c r="F79" s="364" t="s">
        <v>42</v>
      </c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6"/>
      <c r="R79" s="17">
        <v>0</v>
      </c>
    </row>
    <row r="80" spans="1:18" ht="21" x14ac:dyDescent="0.25">
      <c r="A80" s="356"/>
      <c r="B80" s="577"/>
      <c r="C80" s="2" t="s">
        <v>244</v>
      </c>
      <c r="D80" s="350">
        <f t="shared" si="3"/>
        <v>6</v>
      </c>
      <c r="E80" s="363"/>
      <c r="F80" s="364" t="s">
        <v>44</v>
      </c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6"/>
      <c r="R80" s="17">
        <v>0</v>
      </c>
    </row>
    <row r="81" spans="1:18" x14ac:dyDescent="0.25">
      <c r="A81" s="356"/>
      <c r="B81" s="577"/>
      <c r="C81" s="194">
        <v>773911</v>
      </c>
      <c r="D81" s="350">
        <f t="shared" si="3"/>
        <v>7</v>
      </c>
      <c r="E81" s="363"/>
      <c r="F81" s="364" t="s">
        <v>243</v>
      </c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6"/>
      <c r="R81" s="17"/>
    </row>
    <row r="82" spans="1:18" x14ac:dyDescent="0.25">
      <c r="A82" s="356"/>
      <c r="B82" s="587"/>
      <c r="C82" s="3" t="s">
        <v>58</v>
      </c>
      <c r="D82" s="350">
        <f t="shared" si="3"/>
        <v>8</v>
      </c>
      <c r="E82" s="363"/>
      <c r="F82" s="364" t="s">
        <v>47</v>
      </c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6"/>
      <c r="R82" s="17">
        <v>0</v>
      </c>
    </row>
    <row r="83" spans="1:18" x14ac:dyDescent="0.25">
      <c r="A83" s="356"/>
      <c r="B83" s="347" t="s">
        <v>75</v>
      </c>
      <c r="C83" s="3" t="s">
        <v>103</v>
      </c>
      <c r="D83" s="350">
        <f t="shared" si="3"/>
        <v>9</v>
      </c>
      <c r="E83" s="363"/>
      <c r="F83" s="364" t="s">
        <v>37</v>
      </c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6"/>
      <c r="R83" s="17">
        <v>0</v>
      </c>
    </row>
    <row r="84" spans="1:18" x14ac:dyDescent="0.25">
      <c r="A84" s="356"/>
      <c r="B84" s="348"/>
      <c r="C84" s="3" t="s">
        <v>55</v>
      </c>
      <c r="D84" s="350">
        <f t="shared" si="3"/>
        <v>10</v>
      </c>
      <c r="E84" s="363"/>
      <c r="F84" s="364" t="s">
        <v>38</v>
      </c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366"/>
      <c r="R84" s="17">
        <v>0</v>
      </c>
    </row>
    <row r="85" spans="1:18" ht="25.5" customHeight="1" thickBot="1" x14ac:dyDescent="0.3">
      <c r="A85" s="356"/>
      <c r="B85" s="348"/>
      <c r="C85" s="400" t="s">
        <v>104</v>
      </c>
      <c r="D85" s="402">
        <f t="shared" si="3"/>
        <v>11</v>
      </c>
      <c r="E85" s="403"/>
      <c r="F85" s="567" t="s">
        <v>135</v>
      </c>
      <c r="G85" s="568"/>
      <c r="H85" s="568"/>
      <c r="I85" s="568"/>
      <c r="J85" s="568"/>
      <c r="K85" s="568"/>
      <c r="L85" s="568"/>
      <c r="M85" s="568"/>
      <c r="N85" s="568"/>
      <c r="O85" s="568"/>
      <c r="P85" s="568"/>
      <c r="Q85" s="569"/>
      <c r="R85" s="55"/>
    </row>
    <row r="86" spans="1:18" x14ac:dyDescent="0.25">
      <c r="A86" s="356"/>
      <c r="B86" s="348"/>
      <c r="C86" s="401"/>
      <c r="D86" s="404">
        <f t="shared" si="3"/>
        <v>12</v>
      </c>
      <c r="E86" s="405"/>
      <c r="F86" s="200" t="s">
        <v>61</v>
      </c>
      <c r="G86" s="409"/>
      <c r="H86" s="410"/>
      <c r="I86" s="410"/>
      <c r="J86" s="410"/>
      <c r="K86" s="410"/>
      <c r="L86" s="410"/>
      <c r="M86" s="410"/>
      <c r="N86" s="410"/>
      <c r="O86" s="410"/>
      <c r="P86" s="410"/>
      <c r="Q86" s="411"/>
      <c r="R86" s="20">
        <v>0</v>
      </c>
    </row>
    <row r="87" spans="1:18" x14ac:dyDescent="0.25">
      <c r="A87" s="356"/>
      <c r="B87" s="349"/>
      <c r="C87" s="199">
        <v>711902</v>
      </c>
      <c r="D87" s="350">
        <f>D85+1</f>
        <v>12</v>
      </c>
      <c r="E87" s="363"/>
      <c r="F87" s="352" t="s">
        <v>246</v>
      </c>
      <c r="G87" s="353"/>
      <c r="H87" s="353"/>
      <c r="I87" s="353"/>
      <c r="J87" s="353"/>
      <c r="K87" s="353"/>
      <c r="L87" s="353"/>
      <c r="M87" s="353"/>
      <c r="N87" s="353"/>
      <c r="O87" s="353"/>
      <c r="P87" s="353"/>
      <c r="Q87" s="354"/>
      <c r="R87" s="20"/>
    </row>
    <row r="88" spans="1:18" x14ac:dyDescent="0.25">
      <c r="A88" s="356"/>
      <c r="B88" s="242"/>
      <c r="C88" s="199"/>
      <c r="D88" s="350"/>
      <c r="E88" s="363"/>
      <c r="F88" s="418" t="s">
        <v>265</v>
      </c>
      <c r="G88" s="419"/>
      <c r="H88" s="419"/>
      <c r="I88" s="419"/>
      <c r="J88" s="419"/>
      <c r="K88" s="419"/>
      <c r="L88" s="419"/>
      <c r="M88" s="419"/>
      <c r="N88" s="419"/>
      <c r="O88" s="419"/>
      <c r="P88" s="419"/>
      <c r="Q88" s="420"/>
      <c r="R88" s="20">
        <f>'Participant Support Budget'!D10</f>
        <v>0</v>
      </c>
    </row>
    <row r="89" spans="1:18" x14ac:dyDescent="0.25">
      <c r="A89" s="356"/>
      <c r="B89" s="61" t="s">
        <v>76</v>
      </c>
      <c r="C89" s="14">
        <v>711991</v>
      </c>
      <c r="D89" s="350">
        <f>D86+1</f>
        <v>13</v>
      </c>
      <c r="E89" s="363"/>
      <c r="F89" s="412" t="s">
        <v>45</v>
      </c>
      <c r="G89" s="413"/>
      <c r="H89" s="413"/>
      <c r="I89" s="413"/>
      <c r="J89" s="413"/>
      <c r="K89" s="413"/>
      <c r="L89" s="413"/>
      <c r="M89" s="413"/>
      <c r="N89" s="413"/>
      <c r="O89" s="413"/>
      <c r="P89" s="413"/>
      <c r="Q89" s="414"/>
      <c r="R89" s="17">
        <v>0</v>
      </c>
    </row>
    <row r="90" spans="1:18" x14ac:dyDescent="0.25">
      <c r="A90" s="450">
        <f>R97</f>
        <v>0</v>
      </c>
      <c r="B90" s="61" t="s">
        <v>77</v>
      </c>
      <c r="C90" s="14">
        <v>711510</v>
      </c>
      <c r="D90" s="350">
        <f t="shared" si="3"/>
        <v>14</v>
      </c>
      <c r="E90" s="363"/>
      <c r="F90" s="415" t="s">
        <v>46</v>
      </c>
      <c r="G90" s="416"/>
      <c r="H90" s="416"/>
      <c r="I90" s="416"/>
      <c r="J90" s="416"/>
      <c r="K90" s="416"/>
      <c r="L90" s="416"/>
      <c r="M90" s="416"/>
      <c r="N90" s="416"/>
      <c r="O90" s="416"/>
      <c r="P90" s="416"/>
      <c r="Q90" s="417"/>
      <c r="R90" s="17">
        <v>0</v>
      </c>
    </row>
    <row r="91" spans="1:18" ht="61.8" x14ac:dyDescent="0.25">
      <c r="A91" s="450"/>
      <c r="B91" s="61" t="s">
        <v>78</v>
      </c>
      <c r="C91" s="2" t="s">
        <v>105</v>
      </c>
      <c r="D91" s="350">
        <f t="shared" si="3"/>
        <v>15</v>
      </c>
      <c r="E91" s="363"/>
      <c r="F91" s="415" t="s">
        <v>106</v>
      </c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7"/>
      <c r="R91" s="17">
        <v>0</v>
      </c>
    </row>
    <row r="92" spans="1:18" x14ac:dyDescent="0.25">
      <c r="A92" s="450"/>
      <c r="B92" s="61" t="s">
        <v>264</v>
      </c>
      <c r="C92" s="14">
        <v>772103</v>
      </c>
      <c r="D92" s="350">
        <f t="shared" si="3"/>
        <v>16</v>
      </c>
      <c r="E92" s="363"/>
      <c r="F92" s="415" t="s">
        <v>127</v>
      </c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7"/>
      <c r="R92" s="17">
        <v>0</v>
      </c>
    </row>
    <row r="93" spans="1:18" x14ac:dyDescent="0.25">
      <c r="A93" s="450"/>
      <c r="B93" s="61" t="s">
        <v>79</v>
      </c>
      <c r="C93" s="3" t="s">
        <v>107</v>
      </c>
      <c r="D93" s="350">
        <f t="shared" si="3"/>
        <v>17</v>
      </c>
      <c r="E93" s="363"/>
      <c r="F93" s="415" t="s">
        <v>48</v>
      </c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7"/>
      <c r="R93" s="17">
        <v>0</v>
      </c>
    </row>
    <row r="94" spans="1:18" x14ac:dyDescent="0.25">
      <c r="A94" s="450"/>
      <c r="B94" s="61" t="s">
        <v>80</v>
      </c>
      <c r="C94" s="3" t="s">
        <v>108</v>
      </c>
      <c r="D94" s="350">
        <f t="shared" si="3"/>
        <v>18</v>
      </c>
      <c r="E94" s="363"/>
      <c r="F94" s="415" t="s">
        <v>49</v>
      </c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7"/>
      <c r="R94" s="17">
        <v>0</v>
      </c>
    </row>
    <row r="95" spans="1:18" x14ac:dyDescent="0.25">
      <c r="A95" s="450"/>
      <c r="B95" s="61" t="s">
        <v>81</v>
      </c>
      <c r="C95" s="3" t="s">
        <v>109</v>
      </c>
      <c r="D95" s="452">
        <f t="shared" si="3"/>
        <v>19</v>
      </c>
      <c r="E95" s="453"/>
      <c r="F95" s="415" t="s">
        <v>110</v>
      </c>
      <c r="G95" s="416"/>
      <c r="H95" s="416"/>
      <c r="I95" s="416"/>
      <c r="J95" s="416"/>
      <c r="K95" s="416"/>
      <c r="L95" s="416"/>
      <c r="M95" s="416"/>
      <c r="N95" s="416"/>
      <c r="O95" s="416"/>
      <c r="P95" s="416"/>
      <c r="Q95" s="417"/>
      <c r="R95" s="17">
        <v>0</v>
      </c>
    </row>
    <row r="96" spans="1:18" ht="13.8" thickBot="1" x14ac:dyDescent="0.3">
      <c r="A96" s="450"/>
      <c r="B96" s="62" t="s">
        <v>82</v>
      </c>
      <c r="C96" s="18">
        <v>768301</v>
      </c>
      <c r="D96" s="392">
        <f>D95+1</f>
        <v>20</v>
      </c>
      <c r="E96" s="573"/>
      <c r="F96" s="421" t="s">
        <v>111</v>
      </c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3"/>
      <c r="R96" s="19">
        <v>0</v>
      </c>
    </row>
    <row r="97" spans="1:18" ht="18.75" customHeight="1" thickBot="1" x14ac:dyDescent="0.3">
      <c r="A97" s="451"/>
      <c r="B97" s="386" t="s">
        <v>139</v>
      </c>
      <c r="C97" s="387"/>
      <c r="D97" s="387"/>
      <c r="E97" s="387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8"/>
      <c r="R97" s="54">
        <f>SUM(R75:R96)</f>
        <v>0</v>
      </c>
    </row>
    <row r="98" spans="1:18" ht="13.5" customHeight="1" thickBot="1" x14ac:dyDescent="0.3">
      <c r="A98" s="424" t="s">
        <v>162</v>
      </c>
      <c r="B98" s="576" t="s">
        <v>161</v>
      </c>
      <c r="C98" s="429">
        <v>772952</v>
      </c>
      <c r="D98" s="432" t="s">
        <v>125</v>
      </c>
      <c r="E98" s="433"/>
      <c r="F98" s="438" t="s">
        <v>171</v>
      </c>
      <c r="G98" s="439"/>
      <c r="H98" s="439"/>
      <c r="I98" s="439"/>
      <c r="J98" s="439"/>
      <c r="K98" s="439"/>
      <c r="L98" s="439"/>
      <c r="M98" s="439"/>
      <c r="N98" s="439"/>
      <c r="O98" s="439"/>
      <c r="P98" s="439"/>
      <c r="Q98" s="440"/>
      <c r="R98" s="56"/>
    </row>
    <row r="99" spans="1:18" ht="12.75" hidden="1" customHeight="1" x14ac:dyDescent="0.25">
      <c r="A99" s="425"/>
      <c r="B99" s="577"/>
      <c r="C99" s="430"/>
      <c r="D99" s="434"/>
      <c r="E99" s="435"/>
      <c r="F99" s="441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3"/>
      <c r="R99" s="20">
        <v>0</v>
      </c>
    </row>
    <row r="100" spans="1:18" ht="13.5" customHeight="1" thickBot="1" x14ac:dyDescent="0.3">
      <c r="A100" s="425"/>
      <c r="B100" s="577"/>
      <c r="C100" s="430"/>
      <c r="D100" s="434"/>
      <c r="E100" s="435"/>
      <c r="F100" s="444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6"/>
      <c r="R100" s="56"/>
    </row>
    <row r="101" spans="1:18" ht="14.1" customHeight="1" thickBot="1" x14ac:dyDescent="0.3">
      <c r="A101" s="63">
        <f>SUM(R99:R101)</f>
        <v>0</v>
      </c>
      <c r="B101" s="578"/>
      <c r="C101" s="431"/>
      <c r="D101" s="436"/>
      <c r="E101" s="437"/>
      <c r="F101" s="447" t="s">
        <v>173</v>
      </c>
      <c r="G101" s="448"/>
      <c r="H101" s="448"/>
      <c r="I101" s="448"/>
      <c r="J101" s="448"/>
      <c r="K101" s="448"/>
      <c r="L101" s="448"/>
      <c r="M101" s="448"/>
      <c r="N101" s="448"/>
      <c r="O101" s="448"/>
      <c r="P101" s="448"/>
      <c r="Q101" s="449"/>
      <c r="R101" s="103">
        <f>'Project Subcontractor Budgets'!D55</f>
        <v>0</v>
      </c>
    </row>
    <row r="102" spans="1:18" ht="12.75" customHeight="1" thickBot="1" x14ac:dyDescent="0.3">
      <c r="A102" s="424" t="s">
        <v>163</v>
      </c>
      <c r="B102" s="576" t="s">
        <v>160</v>
      </c>
      <c r="C102" s="429">
        <v>772951</v>
      </c>
      <c r="D102" s="432" t="s">
        <v>247</v>
      </c>
      <c r="E102" s="433"/>
      <c r="F102" s="438" t="s">
        <v>171</v>
      </c>
      <c r="G102" s="439"/>
      <c r="H102" s="439"/>
      <c r="I102" s="439"/>
      <c r="J102" s="439"/>
      <c r="K102" s="439"/>
      <c r="L102" s="439"/>
      <c r="M102" s="439"/>
      <c r="N102" s="439"/>
      <c r="O102" s="439"/>
      <c r="P102" s="439"/>
      <c r="Q102" s="440"/>
      <c r="R102" s="56"/>
    </row>
    <row r="103" spans="1:18" ht="12.75" hidden="1" customHeight="1" x14ac:dyDescent="0.25">
      <c r="A103" s="425"/>
      <c r="B103" s="577"/>
      <c r="C103" s="430"/>
      <c r="D103" s="434"/>
      <c r="E103" s="435"/>
      <c r="F103" s="441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3"/>
      <c r="R103" s="20">
        <v>0</v>
      </c>
    </row>
    <row r="104" spans="1:18" ht="13.8" thickBot="1" x14ac:dyDescent="0.3">
      <c r="A104" s="425"/>
      <c r="B104" s="577"/>
      <c r="C104" s="430"/>
      <c r="D104" s="434"/>
      <c r="E104" s="435"/>
      <c r="F104" s="444"/>
      <c r="G104" s="445"/>
      <c r="H104" s="445"/>
      <c r="I104" s="445"/>
      <c r="J104" s="445"/>
      <c r="K104" s="445"/>
      <c r="L104" s="445"/>
      <c r="M104" s="445"/>
      <c r="N104" s="445"/>
      <c r="O104" s="445"/>
      <c r="P104" s="445"/>
      <c r="Q104" s="446"/>
      <c r="R104" s="56"/>
    </row>
    <row r="105" spans="1:18" ht="14.1" customHeight="1" thickBot="1" x14ac:dyDescent="0.3">
      <c r="A105" s="39">
        <f>SUM(R103:R105)</f>
        <v>0</v>
      </c>
      <c r="B105" s="578"/>
      <c r="C105" s="431"/>
      <c r="D105" s="436"/>
      <c r="E105" s="437"/>
      <c r="F105" s="570" t="s">
        <v>172</v>
      </c>
      <c r="G105" s="571"/>
      <c r="H105" s="571"/>
      <c r="I105" s="571"/>
      <c r="J105" s="571"/>
      <c r="K105" s="571"/>
      <c r="L105" s="571"/>
      <c r="M105" s="571"/>
      <c r="N105" s="571"/>
      <c r="O105" s="571"/>
      <c r="P105" s="571"/>
      <c r="Q105" s="572"/>
      <c r="R105" s="103">
        <f>'Project Subcontractor Budgets'!D54</f>
        <v>0</v>
      </c>
    </row>
    <row r="106" spans="1:18" ht="15" customHeight="1" thickBot="1" x14ac:dyDescent="0.3">
      <c r="A106" s="38" t="s">
        <v>68</v>
      </c>
      <c r="B106" s="37" t="s">
        <v>85</v>
      </c>
      <c r="C106" s="23" t="s">
        <v>60</v>
      </c>
      <c r="D106" s="454">
        <v>23</v>
      </c>
      <c r="E106" s="455"/>
      <c r="F106" s="456" t="s">
        <v>112</v>
      </c>
      <c r="G106" s="457"/>
      <c r="H106" s="457"/>
      <c r="I106" s="457"/>
      <c r="J106" s="457"/>
      <c r="K106" s="457"/>
      <c r="L106" s="457"/>
      <c r="M106" s="457"/>
      <c r="N106" s="457"/>
      <c r="O106" s="457"/>
      <c r="P106" s="457"/>
      <c r="Q106" s="458"/>
      <c r="R106" s="24">
        <f>SUM('Proposal Budget Year 1'!R106*1.03)</f>
        <v>0</v>
      </c>
    </row>
    <row r="107" spans="1:18" ht="11.25" customHeight="1" thickBot="1" x14ac:dyDescent="0.3">
      <c r="A107" s="39">
        <f>R106</f>
        <v>0</v>
      </c>
      <c r="B107" s="574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60"/>
      <c r="R107" s="68"/>
    </row>
    <row r="108" spans="1:18" ht="12" customHeight="1" thickBot="1" x14ac:dyDescent="0.3">
      <c r="A108" s="461"/>
      <c r="B108" s="462"/>
      <c r="C108" s="357" t="s">
        <v>122</v>
      </c>
      <c r="D108" s="343"/>
      <c r="E108" s="343"/>
      <c r="F108" s="343"/>
      <c r="G108" s="343"/>
      <c r="H108" s="343"/>
      <c r="I108" s="343"/>
      <c r="J108" s="343"/>
      <c r="K108" s="343"/>
      <c r="L108" s="343"/>
      <c r="M108" s="343"/>
      <c r="N108" s="343"/>
      <c r="O108" s="343"/>
      <c r="P108" s="343"/>
      <c r="Q108" s="344"/>
      <c r="R108" s="68"/>
    </row>
    <row r="109" spans="1:18" ht="13.5" customHeight="1" thickBot="1" x14ac:dyDescent="0.3">
      <c r="A109" s="463"/>
      <c r="B109" s="464"/>
      <c r="C109" s="357" t="s">
        <v>134</v>
      </c>
      <c r="D109" s="343"/>
      <c r="E109" s="343"/>
      <c r="F109" s="343"/>
      <c r="G109" s="343"/>
      <c r="H109" s="343"/>
      <c r="I109" s="343"/>
      <c r="J109" s="343"/>
      <c r="K109" s="343"/>
      <c r="L109" s="343"/>
      <c r="M109" s="343"/>
      <c r="N109" s="343"/>
      <c r="O109" s="343"/>
      <c r="P109" s="343"/>
      <c r="Q109" s="344"/>
      <c r="R109" s="69"/>
    </row>
    <row r="110" spans="1:18" ht="12.75" customHeight="1" x14ac:dyDescent="0.25">
      <c r="A110" s="355" t="s">
        <v>229</v>
      </c>
      <c r="B110" s="64" t="s">
        <v>86</v>
      </c>
      <c r="C110" s="28" t="s">
        <v>113</v>
      </c>
      <c r="D110" s="358">
        <v>24</v>
      </c>
      <c r="E110" s="359"/>
      <c r="F110" s="360" t="s">
        <v>30</v>
      </c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474"/>
      <c r="R110" s="29">
        <v>0</v>
      </c>
    </row>
    <row r="111" spans="1:18" x14ac:dyDescent="0.25">
      <c r="A111" s="382"/>
      <c r="B111" s="65" t="s">
        <v>87</v>
      </c>
      <c r="C111" s="25" t="s">
        <v>114</v>
      </c>
      <c r="D111" s="350">
        <f t="shared" ref="D111:D124" si="4">D110+1</f>
        <v>25</v>
      </c>
      <c r="E111" s="363"/>
      <c r="F111" s="364" t="s">
        <v>31</v>
      </c>
      <c r="G111" s="365"/>
      <c r="H111" s="365"/>
      <c r="I111" s="365"/>
      <c r="J111" s="365"/>
      <c r="K111" s="365"/>
      <c r="L111" s="365"/>
      <c r="M111" s="365"/>
      <c r="N111" s="365"/>
      <c r="O111" s="365"/>
      <c r="P111" s="365"/>
      <c r="Q111" s="470"/>
      <c r="R111" s="20">
        <v>0</v>
      </c>
    </row>
    <row r="112" spans="1:18" x14ac:dyDescent="0.25">
      <c r="A112" s="382"/>
      <c r="B112" s="65" t="s">
        <v>88</v>
      </c>
      <c r="C112" s="25" t="s">
        <v>115</v>
      </c>
      <c r="D112" s="350">
        <f t="shared" si="4"/>
        <v>26</v>
      </c>
      <c r="E112" s="363"/>
      <c r="F112" s="364" t="s">
        <v>32</v>
      </c>
      <c r="G112" s="365"/>
      <c r="H112" s="365"/>
      <c r="I112" s="365"/>
      <c r="J112" s="365"/>
      <c r="K112" s="365"/>
      <c r="L112" s="365"/>
      <c r="M112" s="365"/>
      <c r="N112" s="365"/>
      <c r="O112" s="365"/>
      <c r="P112" s="365"/>
      <c r="Q112" s="470"/>
      <c r="R112" s="20">
        <v>0</v>
      </c>
    </row>
    <row r="113" spans="1:18" x14ac:dyDescent="0.25">
      <c r="A113" s="382"/>
      <c r="B113" s="65" t="s">
        <v>89</v>
      </c>
      <c r="C113" s="26">
        <v>711171</v>
      </c>
      <c r="D113" s="350">
        <f t="shared" si="4"/>
        <v>27</v>
      </c>
      <c r="E113" s="363"/>
      <c r="F113" s="471" t="s">
        <v>33</v>
      </c>
      <c r="G113" s="472"/>
      <c r="H113" s="472"/>
      <c r="I113" s="472"/>
      <c r="J113" s="472"/>
      <c r="K113" s="472"/>
      <c r="L113" s="472"/>
      <c r="M113" s="472"/>
      <c r="N113" s="472"/>
      <c r="O113" s="472"/>
      <c r="P113" s="472"/>
      <c r="Q113" s="473"/>
      <c r="R113" s="20">
        <v>0</v>
      </c>
    </row>
    <row r="114" spans="1:18" x14ac:dyDescent="0.25">
      <c r="A114" s="382"/>
      <c r="B114" s="65" t="s">
        <v>90</v>
      </c>
      <c r="C114" s="25" t="s">
        <v>116</v>
      </c>
      <c r="D114" s="350">
        <f t="shared" si="4"/>
        <v>28</v>
      </c>
      <c r="E114" s="363"/>
      <c r="F114" s="364" t="s">
        <v>34</v>
      </c>
      <c r="G114" s="365"/>
      <c r="H114" s="365"/>
      <c r="I114" s="365"/>
      <c r="J114" s="365"/>
      <c r="K114" s="365"/>
      <c r="L114" s="365"/>
      <c r="M114" s="365"/>
      <c r="N114" s="365"/>
      <c r="O114" s="365"/>
      <c r="P114" s="365"/>
      <c r="Q114" s="470"/>
      <c r="R114" s="20">
        <v>0</v>
      </c>
    </row>
    <row r="115" spans="1:18" x14ac:dyDescent="0.25">
      <c r="A115" s="382"/>
      <c r="B115" s="65" t="s">
        <v>91</v>
      </c>
      <c r="C115" s="26">
        <v>773821</v>
      </c>
      <c r="D115" s="350">
        <f t="shared" si="4"/>
        <v>29</v>
      </c>
      <c r="E115" s="363"/>
      <c r="F115" s="471" t="s">
        <v>35</v>
      </c>
      <c r="G115" s="472"/>
      <c r="H115" s="472"/>
      <c r="I115" s="472"/>
      <c r="J115" s="472"/>
      <c r="K115" s="472"/>
      <c r="L115" s="472"/>
      <c r="M115" s="472"/>
      <c r="N115" s="472"/>
      <c r="O115" s="472"/>
      <c r="P115" s="472"/>
      <c r="Q115" s="473"/>
      <c r="R115" s="20">
        <v>0</v>
      </c>
    </row>
    <row r="116" spans="1:18" x14ac:dyDescent="0.25">
      <c r="A116" s="382"/>
      <c r="B116" s="201" t="s">
        <v>248</v>
      </c>
      <c r="C116" s="26">
        <v>773810</v>
      </c>
      <c r="D116" s="350">
        <f>D115+1</f>
        <v>30</v>
      </c>
      <c r="E116" s="363"/>
      <c r="F116" s="364" t="s">
        <v>250</v>
      </c>
      <c r="G116" s="472"/>
      <c r="H116" s="472"/>
      <c r="I116" s="472"/>
      <c r="J116" s="472"/>
      <c r="K116" s="472"/>
      <c r="L116" s="472"/>
      <c r="M116" s="472"/>
      <c r="N116" s="472"/>
      <c r="O116" s="472"/>
      <c r="P116" s="472"/>
      <c r="Q116" s="473"/>
      <c r="R116" s="20">
        <v>0</v>
      </c>
    </row>
    <row r="117" spans="1:18" x14ac:dyDescent="0.25">
      <c r="A117" s="382"/>
      <c r="B117" s="65" t="s">
        <v>92</v>
      </c>
      <c r="C117" s="26">
        <v>773801</v>
      </c>
      <c r="D117" s="350">
        <f>D116+1</f>
        <v>31</v>
      </c>
      <c r="E117" s="363"/>
      <c r="F117" s="364" t="s">
        <v>36</v>
      </c>
      <c r="G117" s="365"/>
      <c r="H117" s="365"/>
      <c r="I117" s="365"/>
      <c r="J117" s="365"/>
      <c r="K117" s="365"/>
      <c r="L117" s="365"/>
      <c r="M117" s="365"/>
      <c r="N117" s="365"/>
      <c r="O117" s="365"/>
      <c r="P117" s="365"/>
      <c r="Q117" s="470"/>
      <c r="R117" s="20">
        <v>0</v>
      </c>
    </row>
    <row r="118" spans="1:18" x14ac:dyDescent="0.25">
      <c r="A118" s="382"/>
      <c r="B118" s="65" t="s">
        <v>93</v>
      </c>
      <c r="C118" s="26">
        <v>711196</v>
      </c>
      <c r="D118" s="350">
        <f t="shared" si="4"/>
        <v>32</v>
      </c>
      <c r="E118" s="363"/>
      <c r="F118" s="471" t="s">
        <v>39</v>
      </c>
      <c r="G118" s="472"/>
      <c r="H118" s="472"/>
      <c r="I118" s="472"/>
      <c r="J118" s="472"/>
      <c r="K118" s="472"/>
      <c r="L118" s="472"/>
      <c r="M118" s="472"/>
      <c r="N118" s="472"/>
      <c r="O118" s="472"/>
      <c r="P118" s="472"/>
      <c r="Q118" s="473"/>
      <c r="R118" s="20">
        <v>0</v>
      </c>
    </row>
    <row r="119" spans="1:18" x14ac:dyDescent="0.25">
      <c r="A119" s="382"/>
      <c r="B119" s="65" t="s">
        <v>94</v>
      </c>
      <c r="C119" s="25" t="s">
        <v>117</v>
      </c>
      <c r="D119" s="350">
        <f t="shared" si="4"/>
        <v>33</v>
      </c>
      <c r="E119" s="363"/>
      <c r="F119" s="471" t="s">
        <v>41</v>
      </c>
      <c r="G119" s="472"/>
      <c r="H119" s="472"/>
      <c r="I119" s="472"/>
      <c r="J119" s="472"/>
      <c r="K119" s="472"/>
      <c r="L119" s="472"/>
      <c r="M119" s="472"/>
      <c r="N119" s="472"/>
      <c r="O119" s="472"/>
      <c r="P119" s="472"/>
      <c r="Q119" s="473"/>
      <c r="R119" s="20">
        <v>0</v>
      </c>
    </row>
    <row r="120" spans="1:18" x14ac:dyDescent="0.25">
      <c r="A120" s="450">
        <f>R125</f>
        <v>0</v>
      </c>
      <c r="B120" s="65" t="s">
        <v>95</v>
      </c>
      <c r="C120" s="25" t="s">
        <v>118</v>
      </c>
      <c r="D120" s="350">
        <f t="shared" si="4"/>
        <v>34</v>
      </c>
      <c r="E120" s="363"/>
      <c r="F120" s="364" t="s">
        <v>43</v>
      </c>
      <c r="G120" s="365"/>
      <c r="H120" s="365"/>
      <c r="I120" s="365"/>
      <c r="J120" s="365"/>
      <c r="K120" s="365"/>
      <c r="L120" s="365"/>
      <c r="M120" s="365"/>
      <c r="N120" s="365"/>
      <c r="O120" s="365"/>
      <c r="P120" s="365"/>
      <c r="Q120" s="470"/>
      <c r="R120" s="20">
        <v>0</v>
      </c>
    </row>
    <row r="121" spans="1:18" x14ac:dyDescent="0.25">
      <c r="A121" s="450"/>
      <c r="B121" s="65" t="s">
        <v>96</v>
      </c>
      <c r="C121" s="25" t="s">
        <v>119</v>
      </c>
      <c r="D121" s="350">
        <f t="shared" si="4"/>
        <v>35</v>
      </c>
      <c r="E121" s="363"/>
      <c r="F121" s="471" t="s">
        <v>249</v>
      </c>
      <c r="G121" s="472"/>
      <c r="H121" s="472"/>
      <c r="I121" s="472"/>
      <c r="J121" s="472"/>
      <c r="K121" s="472"/>
      <c r="L121" s="472"/>
      <c r="M121" s="472"/>
      <c r="N121" s="472"/>
      <c r="O121" s="472"/>
      <c r="P121" s="472"/>
      <c r="Q121" s="473"/>
      <c r="R121" s="20">
        <v>0</v>
      </c>
    </row>
    <row r="122" spans="1:18" x14ac:dyDescent="0.25">
      <c r="A122" s="450"/>
      <c r="B122" s="65" t="s">
        <v>97</v>
      </c>
      <c r="C122" s="25" t="s">
        <v>120</v>
      </c>
      <c r="D122" s="350">
        <f t="shared" si="4"/>
        <v>36</v>
      </c>
      <c r="E122" s="363"/>
      <c r="F122" s="471" t="s">
        <v>9</v>
      </c>
      <c r="G122" s="472"/>
      <c r="H122" s="472"/>
      <c r="I122" s="472"/>
      <c r="J122" s="472"/>
      <c r="K122" s="472"/>
      <c r="L122" s="472"/>
      <c r="M122" s="472"/>
      <c r="N122" s="472"/>
      <c r="O122" s="472"/>
      <c r="P122" s="472"/>
      <c r="Q122" s="473"/>
      <c r="R122" s="20">
        <v>0</v>
      </c>
    </row>
    <row r="123" spans="1:18" x14ac:dyDescent="0.25">
      <c r="A123" s="450"/>
      <c r="B123" s="65" t="s">
        <v>98</v>
      </c>
      <c r="C123" s="26">
        <v>711440</v>
      </c>
      <c r="D123" s="350">
        <f t="shared" si="4"/>
        <v>37</v>
      </c>
      <c r="E123" s="363"/>
      <c r="F123" s="364" t="s">
        <v>121</v>
      </c>
      <c r="G123" s="365"/>
      <c r="H123" s="365"/>
      <c r="I123" s="365"/>
      <c r="J123" s="365"/>
      <c r="K123" s="365"/>
      <c r="L123" s="365"/>
      <c r="M123" s="365"/>
      <c r="N123" s="365"/>
      <c r="O123" s="365"/>
      <c r="P123" s="365"/>
      <c r="Q123" s="470"/>
      <c r="R123" s="20">
        <v>0</v>
      </c>
    </row>
    <row r="124" spans="1:18" ht="13.8" thickBot="1" x14ac:dyDescent="0.3">
      <c r="A124" s="450"/>
      <c r="B124" s="41" t="s">
        <v>124</v>
      </c>
      <c r="C124" s="27" t="s">
        <v>62</v>
      </c>
      <c r="D124" s="350">
        <f t="shared" si="4"/>
        <v>38</v>
      </c>
      <c r="E124" s="363"/>
      <c r="F124" s="475" t="s">
        <v>50</v>
      </c>
      <c r="G124" s="476"/>
      <c r="H124" s="476"/>
      <c r="I124" s="476"/>
      <c r="J124" s="476"/>
      <c r="K124" s="476"/>
      <c r="L124" s="476"/>
      <c r="M124" s="476"/>
      <c r="N124" s="476"/>
      <c r="O124" s="476"/>
      <c r="P124" s="476"/>
      <c r="Q124" s="477"/>
      <c r="R124" s="21">
        <v>0</v>
      </c>
    </row>
    <row r="125" spans="1:18" ht="15" customHeight="1" thickBot="1" x14ac:dyDescent="0.3">
      <c r="A125" s="451"/>
      <c r="B125" s="387" t="s">
        <v>138</v>
      </c>
      <c r="C125" s="387"/>
      <c r="D125" s="387"/>
      <c r="E125" s="387"/>
      <c r="F125" s="387"/>
      <c r="G125" s="387"/>
      <c r="H125" s="387"/>
      <c r="I125" s="387"/>
      <c r="J125" s="387"/>
      <c r="K125" s="387"/>
      <c r="L125" s="387"/>
      <c r="M125" s="387"/>
      <c r="N125" s="387"/>
      <c r="O125" s="387"/>
      <c r="P125" s="387"/>
      <c r="Q125" s="478"/>
      <c r="R125" s="53">
        <f>SUM(R110:R124)</f>
        <v>0</v>
      </c>
    </row>
    <row r="126" spans="1:18" s="163" customFormat="1" ht="20.25" customHeight="1" thickBot="1" x14ac:dyDescent="0.3">
      <c r="A126" s="355" t="s">
        <v>230</v>
      </c>
      <c r="B126" s="339" t="s">
        <v>147</v>
      </c>
      <c r="C126" s="339"/>
      <c r="D126" s="339"/>
      <c r="E126" s="339"/>
      <c r="F126" s="339"/>
      <c r="G126" s="339"/>
      <c r="H126" s="339"/>
      <c r="I126" s="339"/>
      <c r="J126" s="339"/>
      <c r="K126" s="339"/>
      <c r="L126" s="339"/>
      <c r="M126" s="339"/>
      <c r="N126" s="339"/>
      <c r="O126" s="339"/>
      <c r="P126" s="339"/>
      <c r="Q126" s="339"/>
      <c r="R126" s="340"/>
    </row>
    <row r="127" spans="1:18" ht="13.8" thickBot="1" x14ac:dyDescent="0.3">
      <c r="A127" s="382"/>
      <c r="B127" s="479" t="s">
        <v>99</v>
      </c>
      <c r="C127" s="481" t="s">
        <v>29</v>
      </c>
      <c r="D127" s="484" t="s">
        <v>242</v>
      </c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5"/>
      <c r="P127" s="485"/>
      <c r="Q127" s="486"/>
      <c r="R127" s="57"/>
    </row>
    <row r="128" spans="1:18" x14ac:dyDescent="0.25">
      <c r="A128" s="382"/>
      <c r="B128" s="480"/>
      <c r="C128" s="482"/>
      <c r="D128" s="493" t="s">
        <v>53</v>
      </c>
      <c r="E128" s="494"/>
      <c r="F128" s="495"/>
      <c r="G128" s="495"/>
      <c r="H128" s="495"/>
      <c r="I128" s="495"/>
      <c r="J128" s="495"/>
      <c r="K128" s="495"/>
      <c r="L128" s="495"/>
      <c r="M128" s="495"/>
      <c r="N128" s="496"/>
      <c r="O128" s="497"/>
      <c r="P128" s="498"/>
      <c r="Q128" s="499"/>
      <c r="R128" s="58"/>
    </row>
    <row r="129" spans="1:18" x14ac:dyDescent="0.25">
      <c r="A129" s="382"/>
      <c r="B129" s="480"/>
      <c r="C129" s="482"/>
      <c r="D129" s="500" t="s">
        <v>6</v>
      </c>
      <c r="E129" s="501"/>
      <c r="F129" s="502"/>
      <c r="G129" s="502"/>
      <c r="H129" s="502"/>
      <c r="I129" s="502"/>
      <c r="J129" s="502"/>
      <c r="K129" s="502"/>
      <c r="L129" s="502"/>
      <c r="M129" s="502"/>
      <c r="N129" s="503"/>
      <c r="O129" s="504" t="s">
        <v>144</v>
      </c>
      <c r="P129" s="504"/>
      <c r="Q129" s="505"/>
      <c r="R129" s="72">
        <v>0</v>
      </c>
    </row>
    <row r="130" spans="1:18" ht="13.8" thickBot="1" x14ac:dyDescent="0.3">
      <c r="A130" s="39">
        <f>R129</f>
        <v>0</v>
      </c>
      <c r="B130" s="487"/>
      <c r="C130" s="483"/>
      <c r="D130" s="523" t="s">
        <v>8</v>
      </c>
      <c r="E130" s="524"/>
      <c r="F130" s="525"/>
      <c r="G130" s="525"/>
      <c r="H130" s="525"/>
      <c r="I130" s="525"/>
      <c r="J130" s="525"/>
      <c r="K130" s="525"/>
      <c r="L130" s="525"/>
      <c r="M130" s="525"/>
      <c r="N130" s="526"/>
      <c r="O130" s="527"/>
      <c r="P130" s="528"/>
      <c r="Q130" s="529"/>
      <c r="R130" s="59"/>
    </row>
    <row r="131" spans="1:18" s="164" customFormat="1" ht="16.5" customHeight="1" thickBot="1" x14ac:dyDescent="0.3">
      <c r="A131" s="584" t="s">
        <v>143</v>
      </c>
      <c r="B131" s="530"/>
      <c r="C131" s="530"/>
      <c r="D131" s="530"/>
      <c r="E131" s="530"/>
      <c r="F131" s="530"/>
      <c r="G131" s="530"/>
      <c r="H131" s="530"/>
      <c r="I131" s="530"/>
      <c r="J131" s="530"/>
      <c r="K131" s="530"/>
      <c r="L131" s="530"/>
      <c r="M131" s="530"/>
      <c r="N131" s="530"/>
      <c r="O131" s="530"/>
      <c r="P131" s="530"/>
      <c r="Q131" s="585"/>
      <c r="R131" s="52">
        <f>(R73+R97+R125+R129) + SUM(R101:R106)</f>
        <v>0</v>
      </c>
    </row>
    <row r="132" spans="1:18" s="163" customFormat="1" ht="15.75" customHeight="1" thickBot="1" x14ac:dyDescent="0.3">
      <c r="A132" s="355" t="s">
        <v>69</v>
      </c>
      <c r="B132" s="532" t="s">
        <v>145</v>
      </c>
      <c r="C132" s="339"/>
      <c r="D132" s="339"/>
      <c r="E132" s="339"/>
      <c r="F132" s="339"/>
      <c r="G132" s="339"/>
      <c r="H132" s="339"/>
      <c r="I132" s="339"/>
      <c r="J132" s="339"/>
      <c r="K132" s="339"/>
      <c r="L132" s="339"/>
      <c r="M132" s="339"/>
      <c r="N132" s="339"/>
      <c r="O132" s="339"/>
      <c r="P132" s="339"/>
      <c r="Q132" s="339"/>
      <c r="R132" s="340"/>
    </row>
    <row r="133" spans="1:18" ht="15" customHeight="1" thickBot="1" x14ac:dyDescent="0.3">
      <c r="A133" s="531"/>
      <c r="B133" s="479" t="s">
        <v>100</v>
      </c>
      <c r="C133" s="481">
        <v>757003</v>
      </c>
      <c r="D133" s="488" t="s">
        <v>123</v>
      </c>
      <c r="E133" s="489"/>
      <c r="F133" s="490"/>
      <c r="G133" s="491">
        <f>'Project Budget Overview'!D11</f>
        <v>0</v>
      </c>
      <c r="H133" s="492"/>
      <c r="I133" s="583" t="s">
        <v>17</v>
      </c>
      <c r="J133" s="515"/>
      <c r="K133" s="515"/>
      <c r="L133" s="515"/>
      <c r="M133" s="515"/>
      <c r="N133" s="515"/>
      <c r="O133" s="515"/>
      <c r="P133" s="515"/>
      <c r="Q133" s="516"/>
      <c r="R133" s="44">
        <f>R131</f>
        <v>0</v>
      </c>
    </row>
    <row r="134" spans="1:18" ht="15" customHeight="1" thickBot="1" x14ac:dyDescent="0.3">
      <c r="A134" s="531"/>
      <c r="B134" s="487"/>
      <c r="C134" s="483"/>
      <c r="D134" s="488" t="s">
        <v>156</v>
      </c>
      <c r="E134" s="489"/>
      <c r="F134" s="490"/>
      <c r="G134" s="517">
        <f>'Project Budget Overview'!D10</f>
        <v>0</v>
      </c>
      <c r="H134" s="518"/>
      <c r="I134" s="518"/>
      <c r="J134" s="519"/>
      <c r="K134" s="520" t="s">
        <v>157</v>
      </c>
      <c r="L134" s="521"/>
      <c r="M134" s="521"/>
      <c r="N134" s="521"/>
      <c r="O134" s="521"/>
      <c r="P134" s="521"/>
      <c r="Q134" s="522"/>
      <c r="R134" s="148">
        <f>R133*G133</f>
        <v>0</v>
      </c>
    </row>
    <row r="135" spans="1:18" ht="12.75" hidden="1" customHeight="1" x14ac:dyDescent="0.25">
      <c r="A135" s="92"/>
      <c r="B135" s="93"/>
      <c r="C135" s="94"/>
      <c r="D135" s="4"/>
      <c r="E135" s="4"/>
      <c r="F135" s="1"/>
      <c r="G135" s="1"/>
      <c r="H135" s="1"/>
      <c r="I135" s="1"/>
      <c r="J135" s="506"/>
      <c r="K135" s="506"/>
      <c r="L135" s="98"/>
      <c r="M135" s="507"/>
      <c r="N135" s="507"/>
      <c r="O135" s="1"/>
      <c r="P135" s="1"/>
      <c r="Q135" s="40"/>
      <c r="R135" s="45"/>
    </row>
    <row r="136" spans="1:18" ht="13.5" hidden="1" customHeight="1" thickBot="1" x14ac:dyDescent="0.3">
      <c r="A136" s="95"/>
      <c r="B136" s="93"/>
      <c r="C136" s="94"/>
      <c r="D136" s="1"/>
      <c r="E136" s="1"/>
      <c r="F136" s="1"/>
      <c r="G136" s="1"/>
      <c r="H136" s="1"/>
      <c r="I136" s="1"/>
      <c r="J136" s="506"/>
      <c r="K136" s="506"/>
      <c r="L136" s="98"/>
      <c r="M136" s="507"/>
      <c r="N136" s="507"/>
      <c r="O136" s="1"/>
      <c r="P136" s="1"/>
      <c r="Q136" s="100"/>
      <c r="R136" s="96"/>
    </row>
    <row r="137" spans="1:18" ht="13.8" thickBot="1" x14ac:dyDescent="0.3">
      <c r="A137" s="73">
        <f>R137</f>
        <v>0</v>
      </c>
      <c r="B137" s="386" t="s">
        <v>141</v>
      </c>
      <c r="C137" s="387"/>
      <c r="D137" s="387"/>
      <c r="E137" s="387"/>
      <c r="F137" s="387"/>
      <c r="G137" s="387"/>
      <c r="H137" s="387"/>
      <c r="I137" s="387"/>
      <c r="J137" s="387"/>
      <c r="K137" s="387"/>
      <c r="L137" s="387"/>
      <c r="M137" s="387"/>
      <c r="N137" s="387"/>
      <c r="O137" s="387"/>
      <c r="P137" s="387"/>
      <c r="Q137" s="388"/>
      <c r="R137" s="97">
        <f>R134</f>
        <v>0</v>
      </c>
    </row>
    <row r="138" spans="1:18" s="163" customFormat="1" ht="13.8" thickBot="1" x14ac:dyDescent="0.3">
      <c r="A138" s="43"/>
      <c r="B138" s="510" t="s">
        <v>146</v>
      </c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2"/>
      <c r="R138" s="51">
        <f>SUM(R131,R137)</f>
        <v>0</v>
      </c>
    </row>
  </sheetData>
  <mergeCells count="224">
    <mergeCell ref="D4:J4"/>
    <mergeCell ref="B78:B82"/>
    <mergeCell ref="D82:E82"/>
    <mergeCell ref="D8:K8"/>
    <mergeCell ref="D10:K10"/>
    <mergeCell ref="D12:K12"/>
    <mergeCell ref="D14:K14"/>
    <mergeCell ref="D16:K16"/>
    <mergeCell ref="G37:J37"/>
    <mergeCell ref="G39:J39"/>
    <mergeCell ref="G41:J41"/>
    <mergeCell ref="G43:J43"/>
    <mergeCell ref="G45:J45"/>
    <mergeCell ref="G56:J56"/>
    <mergeCell ref="G58:J58"/>
    <mergeCell ref="D53:K53"/>
    <mergeCell ref="D55:K55"/>
    <mergeCell ref="D38:K38"/>
    <mergeCell ref="D40:K40"/>
    <mergeCell ref="G48:J48"/>
    <mergeCell ref="G50:J50"/>
    <mergeCell ref="G52:J52"/>
    <mergeCell ref="G54:J54"/>
    <mergeCell ref="D80:E80"/>
    <mergeCell ref="A1:R1"/>
    <mergeCell ref="A2:B2"/>
    <mergeCell ref="C2:I2"/>
    <mergeCell ref="L2:R2"/>
    <mergeCell ref="A3:B3"/>
    <mergeCell ref="C3:F3"/>
    <mergeCell ref="G3:K3"/>
    <mergeCell ref="L3:N3"/>
    <mergeCell ref="O3:Q3"/>
    <mergeCell ref="I133:Q133"/>
    <mergeCell ref="C98:C101"/>
    <mergeCell ref="D98:E101"/>
    <mergeCell ref="A131:Q131"/>
    <mergeCell ref="D124:E124"/>
    <mergeCell ref="A126:A129"/>
    <mergeCell ref="B126:R126"/>
    <mergeCell ref="B127:B130"/>
    <mergeCell ref="C127:C130"/>
    <mergeCell ref="O129:Q129"/>
    <mergeCell ref="F111:Q111"/>
    <mergeCell ref="F112:Q112"/>
    <mergeCell ref="F113:Q113"/>
    <mergeCell ref="F114:Q114"/>
    <mergeCell ref="F115:Q115"/>
    <mergeCell ref="F117:Q117"/>
    <mergeCell ref="F124:Q124"/>
    <mergeCell ref="A98:A100"/>
    <mergeCell ref="B98:B101"/>
    <mergeCell ref="O130:Q130"/>
    <mergeCell ref="O128:Q128"/>
    <mergeCell ref="A120:A125"/>
    <mergeCell ref="D120:E120"/>
    <mergeCell ref="F123:Q123"/>
    <mergeCell ref="G6:R6"/>
    <mergeCell ref="E5:F5"/>
    <mergeCell ref="G5:R5"/>
    <mergeCell ref="G7:J7"/>
    <mergeCell ref="G9:J9"/>
    <mergeCell ref="G11:J11"/>
    <mergeCell ref="G13:J13"/>
    <mergeCell ref="D18:K18"/>
    <mergeCell ref="F75:Q75"/>
    <mergeCell ref="G15:J15"/>
    <mergeCell ref="G17:J17"/>
    <mergeCell ref="G19:J19"/>
    <mergeCell ref="D20:K20"/>
    <mergeCell ref="D22:K22"/>
    <mergeCell ref="D24:K24"/>
    <mergeCell ref="D26:K26"/>
    <mergeCell ref="D28:K28"/>
    <mergeCell ref="D30:K30"/>
    <mergeCell ref="D32:K32"/>
    <mergeCell ref="F79:Q79"/>
    <mergeCell ref="F82:Q82"/>
    <mergeCell ref="D78:E78"/>
    <mergeCell ref="D79:E79"/>
    <mergeCell ref="F77:Q77"/>
    <mergeCell ref="F78:Q78"/>
    <mergeCell ref="G21:J21"/>
    <mergeCell ref="G23:J23"/>
    <mergeCell ref="G25:J25"/>
    <mergeCell ref="G27:J27"/>
    <mergeCell ref="G29:J29"/>
    <mergeCell ref="G31:J31"/>
    <mergeCell ref="I60:R60"/>
    <mergeCell ref="D46:K46"/>
    <mergeCell ref="B60:D60"/>
    <mergeCell ref="C69:E69"/>
    <mergeCell ref="G69:Q69"/>
    <mergeCell ref="D34:K34"/>
    <mergeCell ref="D36:K36"/>
    <mergeCell ref="D49:K49"/>
    <mergeCell ref="D51:K51"/>
    <mergeCell ref="G33:J33"/>
    <mergeCell ref="G35:J35"/>
    <mergeCell ref="B138:Q138"/>
    <mergeCell ref="J135:K135"/>
    <mergeCell ref="M135:N135"/>
    <mergeCell ref="J136:K136"/>
    <mergeCell ref="M136:N136"/>
    <mergeCell ref="B137:Q137"/>
    <mergeCell ref="A110:A119"/>
    <mergeCell ref="D110:E110"/>
    <mergeCell ref="D111:E111"/>
    <mergeCell ref="D112:E112"/>
    <mergeCell ref="D113:E113"/>
    <mergeCell ref="D114:E114"/>
    <mergeCell ref="D115:E115"/>
    <mergeCell ref="D123:E123"/>
    <mergeCell ref="F110:Q110"/>
    <mergeCell ref="B132:R132"/>
    <mergeCell ref="G133:H133"/>
    <mergeCell ref="A132:A134"/>
    <mergeCell ref="C133:C134"/>
    <mergeCell ref="B133:B134"/>
    <mergeCell ref="D133:F133"/>
    <mergeCell ref="D134:F134"/>
    <mergeCell ref="G134:J134"/>
    <mergeCell ref="K134:Q134"/>
    <mergeCell ref="D128:E128"/>
    <mergeCell ref="F128:N128"/>
    <mergeCell ref="D129:E129"/>
    <mergeCell ref="F129:N129"/>
    <mergeCell ref="D130:E130"/>
    <mergeCell ref="F130:N130"/>
    <mergeCell ref="D121:E121"/>
    <mergeCell ref="D127:N127"/>
    <mergeCell ref="O127:Q127"/>
    <mergeCell ref="B125:Q125"/>
    <mergeCell ref="D122:E122"/>
    <mergeCell ref="F121:Q121"/>
    <mergeCell ref="F122:Q122"/>
    <mergeCell ref="B83:B87"/>
    <mergeCell ref="F116:Q116"/>
    <mergeCell ref="D116:E116"/>
    <mergeCell ref="B63:B69"/>
    <mergeCell ref="D63:R63"/>
    <mergeCell ref="D64:E64"/>
    <mergeCell ref="G64:Q64"/>
    <mergeCell ref="D65:E65"/>
    <mergeCell ref="G65:Q65"/>
    <mergeCell ref="D66:E66"/>
    <mergeCell ref="G66:Q66"/>
    <mergeCell ref="G67:Q67"/>
    <mergeCell ref="G68:Q68"/>
    <mergeCell ref="F91:Q91"/>
    <mergeCell ref="B102:B105"/>
    <mergeCell ref="C102:C105"/>
    <mergeCell ref="D102:E105"/>
    <mergeCell ref="B97:Q97"/>
    <mergeCell ref="D74:R74"/>
    <mergeCell ref="F80:Q80"/>
    <mergeCell ref="D81:E81"/>
    <mergeCell ref="F81:Q81"/>
    <mergeCell ref="D83:E83"/>
    <mergeCell ref="F76:Q76"/>
    <mergeCell ref="D119:E119"/>
    <mergeCell ref="D106:E106"/>
    <mergeCell ref="B107:Q107"/>
    <mergeCell ref="A108:B109"/>
    <mergeCell ref="C108:Q108"/>
    <mergeCell ref="A102:A104"/>
    <mergeCell ref="A74:A89"/>
    <mergeCell ref="D75:E75"/>
    <mergeCell ref="D76:E76"/>
    <mergeCell ref="D77:E77"/>
    <mergeCell ref="G86:Q86"/>
    <mergeCell ref="F89:Q89"/>
    <mergeCell ref="F90:Q90"/>
    <mergeCell ref="C85:C86"/>
    <mergeCell ref="D89:E89"/>
    <mergeCell ref="A90:A97"/>
    <mergeCell ref="D90:E90"/>
    <mergeCell ref="D91:E91"/>
    <mergeCell ref="D92:E92"/>
    <mergeCell ref="F118:Q118"/>
    <mergeCell ref="F119:Q119"/>
    <mergeCell ref="F106:Q106"/>
    <mergeCell ref="D117:E117"/>
    <mergeCell ref="F98:Q100"/>
    <mergeCell ref="D118:E118"/>
    <mergeCell ref="F120:Q120"/>
    <mergeCell ref="C109:Q109"/>
    <mergeCell ref="D84:E84"/>
    <mergeCell ref="F83:Q83"/>
    <mergeCell ref="F84:Q84"/>
    <mergeCell ref="F87:Q87"/>
    <mergeCell ref="D87:E87"/>
    <mergeCell ref="D88:E88"/>
    <mergeCell ref="F88:Q88"/>
    <mergeCell ref="F85:Q85"/>
    <mergeCell ref="D85:E86"/>
    <mergeCell ref="F101:Q101"/>
    <mergeCell ref="F102:Q104"/>
    <mergeCell ref="F105:Q105"/>
    <mergeCell ref="F92:Q92"/>
    <mergeCell ref="F93:Q93"/>
    <mergeCell ref="F94:Q94"/>
    <mergeCell ref="F95:Q95"/>
    <mergeCell ref="F96:Q96"/>
    <mergeCell ref="D93:E93"/>
    <mergeCell ref="D94:E94"/>
    <mergeCell ref="D95:E95"/>
    <mergeCell ref="D96:E96"/>
    <mergeCell ref="A7:A35"/>
    <mergeCell ref="A36:A73"/>
    <mergeCell ref="D67:E67"/>
    <mergeCell ref="D68:E68"/>
    <mergeCell ref="D70:Q70"/>
    <mergeCell ref="B71:Q71"/>
    <mergeCell ref="C72:Q72"/>
    <mergeCell ref="B73:Q73"/>
    <mergeCell ref="B61:Q61"/>
    <mergeCell ref="B62:Q62"/>
    <mergeCell ref="D57:K57"/>
    <mergeCell ref="D59:K59"/>
    <mergeCell ref="D47:R47"/>
    <mergeCell ref="D42:K42"/>
    <mergeCell ref="D44:K44"/>
    <mergeCell ref="B7:B59"/>
  </mergeCells>
  <pageMargins left="0.5" right="0.5" top="0.5" bottom="0.5" header="0.5" footer="0.5"/>
  <pageSetup scale="35" orientation="portrait" r:id="rId1"/>
  <headerFooter alignWithMargins="0">
    <oddFooter>&amp;R&amp;8&amp;F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38"/>
  <sheetViews>
    <sheetView topLeftCell="B16" zoomScaleNormal="100" workbookViewId="0">
      <selection activeCell="C59" sqref="A54:XFD59"/>
    </sheetView>
  </sheetViews>
  <sheetFormatPr defaultColWidth="9.109375" defaultRowHeight="13.2" x14ac:dyDescent="0.25"/>
  <cols>
    <col min="1" max="1" width="20.88671875" style="165" customWidth="1"/>
    <col min="2" max="2" width="35.44140625" style="161" customWidth="1"/>
    <col min="3" max="3" width="16.44140625" style="161" customWidth="1"/>
    <col min="4" max="4" width="3.44140625" style="166" customWidth="1"/>
    <col min="5" max="5" width="4.88671875" style="161" customWidth="1"/>
    <col min="6" max="6" width="5.6640625" style="161" customWidth="1"/>
    <col min="7" max="7" width="6" style="161" customWidth="1"/>
    <col min="8" max="8" width="9.109375" style="161" customWidth="1"/>
    <col min="9" max="9" width="9.109375" style="161"/>
    <col min="10" max="10" width="6.88671875" style="161" customWidth="1"/>
    <col min="11" max="11" width="14.109375" style="161" customWidth="1"/>
    <col min="12" max="12" width="9.109375" style="161" customWidth="1"/>
    <col min="13" max="13" width="8" style="161" customWidth="1"/>
    <col min="14" max="14" width="11.109375" style="161" bestFit="1" customWidth="1"/>
    <col min="15" max="16" width="12.44140625" style="161" customWidth="1"/>
    <col min="17" max="17" width="13.88671875" style="161" customWidth="1"/>
    <col min="18" max="18" width="15.44140625" style="161" customWidth="1"/>
    <col min="19" max="16384" width="9.109375" style="161"/>
  </cols>
  <sheetData>
    <row r="1" spans="1:18" s="159" customFormat="1" ht="20.100000000000001" customHeight="1" thickBot="1" x14ac:dyDescent="0.35">
      <c r="A1" s="369" t="s">
        <v>25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1"/>
    </row>
    <row r="2" spans="1:18" s="159" customFormat="1" ht="20.100000000000001" customHeight="1" thickBot="1" x14ac:dyDescent="0.35">
      <c r="A2" s="372" t="s">
        <v>10</v>
      </c>
      <c r="B2" s="373"/>
      <c r="C2" s="317">
        <f>'Project Budget Overview'!D4</f>
        <v>0</v>
      </c>
      <c r="D2" s="318"/>
      <c r="E2" s="318"/>
      <c r="F2" s="318"/>
      <c r="G2" s="318"/>
      <c r="H2" s="318"/>
      <c r="I2" s="374"/>
      <c r="J2" s="67"/>
      <c r="K2" s="126" t="s">
        <v>11</v>
      </c>
      <c r="L2" s="317">
        <f>'Project Budget Overview'!D6</f>
        <v>0</v>
      </c>
      <c r="M2" s="318"/>
      <c r="N2" s="318"/>
      <c r="O2" s="318"/>
      <c r="P2" s="318"/>
      <c r="Q2" s="318"/>
      <c r="R2" s="374"/>
    </row>
    <row r="3" spans="1:18" s="159" customFormat="1" ht="20.100000000000001" customHeight="1" thickBot="1" x14ac:dyDescent="0.35">
      <c r="A3" s="372" t="s">
        <v>131</v>
      </c>
      <c r="B3" s="373"/>
      <c r="C3" s="375">
        <f>'Project Budget Overview'!D17</f>
        <v>0</v>
      </c>
      <c r="D3" s="376"/>
      <c r="E3" s="376"/>
      <c r="F3" s="377"/>
      <c r="G3" s="378" t="s">
        <v>140</v>
      </c>
      <c r="H3" s="379"/>
      <c r="I3" s="379"/>
      <c r="J3" s="379"/>
      <c r="K3" s="380"/>
      <c r="L3" s="375">
        <f>'Project Budget Overview'!E17</f>
        <v>0</v>
      </c>
      <c r="M3" s="376"/>
      <c r="N3" s="377"/>
      <c r="O3" s="372" t="s">
        <v>26</v>
      </c>
      <c r="P3" s="373"/>
      <c r="Q3" s="373"/>
      <c r="R3" s="131">
        <v>3</v>
      </c>
    </row>
    <row r="4" spans="1:18" s="160" customFormat="1" ht="39.75" customHeight="1" thickBot="1" x14ac:dyDescent="0.3">
      <c r="A4" s="70" t="s">
        <v>63</v>
      </c>
      <c r="B4" s="70" t="s">
        <v>64</v>
      </c>
      <c r="C4" s="32" t="s">
        <v>241</v>
      </c>
      <c r="D4" s="357" t="s">
        <v>23</v>
      </c>
      <c r="E4" s="343"/>
      <c r="F4" s="343"/>
      <c r="G4" s="343"/>
      <c r="H4" s="343"/>
      <c r="I4" s="343"/>
      <c r="J4" s="344"/>
      <c r="K4" s="32" t="s">
        <v>20</v>
      </c>
      <c r="L4" s="71" t="s">
        <v>128</v>
      </c>
      <c r="M4" s="71" t="s">
        <v>21</v>
      </c>
      <c r="N4" s="71" t="s">
        <v>19</v>
      </c>
      <c r="O4" s="32" t="s">
        <v>14</v>
      </c>
      <c r="P4" s="32" t="s">
        <v>15</v>
      </c>
      <c r="Q4" s="32" t="s">
        <v>13</v>
      </c>
      <c r="R4" s="32" t="s">
        <v>12</v>
      </c>
    </row>
    <row r="5" spans="1:18" s="160" customFormat="1" ht="15.75" customHeight="1" thickBot="1" x14ac:dyDescent="0.3">
      <c r="A5" s="205"/>
      <c r="B5" s="589" t="s">
        <v>70</v>
      </c>
      <c r="C5" s="207"/>
      <c r="D5" s="202"/>
      <c r="E5" s="341" t="s">
        <v>253</v>
      </c>
      <c r="F5" s="341"/>
      <c r="G5" s="342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4"/>
    </row>
    <row r="6" spans="1:18" ht="24.75" customHeight="1" thickBot="1" x14ac:dyDescent="0.3">
      <c r="A6" s="35"/>
      <c r="B6" s="590"/>
      <c r="C6" s="15" t="s">
        <v>129</v>
      </c>
      <c r="D6" s="204"/>
      <c r="E6" s="212" t="s">
        <v>252</v>
      </c>
      <c r="F6" s="212" t="s">
        <v>251</v>
      </c>
      <c r="G6" s="338" t="str">
        <f>_xlfn.CONCAT("A.1. - FACULTY / ADMINISTRATIVE SALARY (fringe at ",TEXT(100*'Valid Values and Workbook Info'!$B$10,"##.##"),"%)")</f>
        <v>A.1. - FACULTY / ADMINISTRATIVE SALARY (fringe at 35.95%)</v>
      </c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40"/>
    </row>
    <row r="7" spans="1:18" ht="23.1" customHeight="1" thickBot="1" x14ac:dyDescent="0.3">
      <c r="A7" s="355" t="s">
        <v>227</v>
      </c>
      <c r="B7" s="590"/>
      <c r="C7" s="195" t="s">
        <v>201</v>
      </c>
      <c r="D7" s="213" t="s">
        <v>0</v>
      </c>
      <c r="E7" s="226">
        <v>0</v>
      </c>
      <c r="F7" s="227">
        <v>0</v>
      </c>
      <c r="G7" s="542">
        <f>'Project Budget Overview'!B24</f>
        <v>0</v>
      </c>
      <c r="H7" s="336"/>
      <c r="I7" s="336"/>
      <c r="J7" s="337"/>
      <c r="K7" s="214">
        <f>'Proposal Budget Year 2'!K7 * 1.03</f>
        <v>0</v>
      </c>
      <c r="L7" s="215"/>
      <c r="M7" s="216"/>
      <c r="N7" s="215"/>
      <c r="O7" s="5">
        <f>K7*L7</f>
        <v>0</v>
      </c>
      <c r="P7" s="6">
        <f>K7*M7</f>
        <v>0</v>
      </c>
      <c r="Q7" s="7">
        <f>((K7/19.5)*6.6)*N7</f>
        <v>0</v>
      </c>
      <c r="R7" s="217">
        <f t="shared" ref="R7:R59" si="0">SUM(O7:Q7)</f>
        <v>0</v>
      </c>
    </row>
    <row r="8" spans="1:18" ht="23.1" customHeight="1" thickBot="1" x14ac:dyDescent="0.3">
      <c r="A8" s="382"/>
      <c r="B8" s="590"/>
      <c r="C8" s="196" t="s">
        <v>24</v>
      </c>
      <c r="D8" s="383" t="s">
        <v>232</v>
      </c>
      <c r="E8" s="384"/>
      <c r="F8" s="384"/>
      <c r="G8" s="385"/>
      <c r="H8" s="385"/>
      <c r="I8" s="385"/>
      <c r="J8" s="385"/>
      <c r="K8" s="385"/>
      <c r="L8" s="169">
        <f>L7*12</f>
        <v>0</v>
      </c>
      <c r="M8" s="170">
        <f>M7*9</f>
        <v>0</v>
      </c>
      <c r="N8" s="171">
        <f>N7*3</f>
        <v>0</v>
      </c>
      <c r="O8" s="11">
        <f>O7*'Valid Values and Workbook Info'!$B$10</f>
        <v>0</v>
      </c>
      <c r="P8" s="11">
        <f>P7*'Valid Values and Workbook Info'!$B$10</f>
        <v>0</v>
      </c>
      <c r="Q8" s="11">
        <f>Q7*'Valid Values and Workbook Info'!$B$10</f>
        <v>0</v>
      </c>
      <c r="R8" s="12">
        <f t="shared" si="0"/>
        <v>0</v>
      </c>
    </row>
    <row r="9" spans="1:18" ht="23.1" customHeight="1" thickBot="1" x14ac:dyDescent="0.3">
      <c r="A9" s="382"/>
      <c r="B9" s="590"/>
      <c r="C9" s="195" t="s">
        <v>201</v>
      </c>
      <c r="D9" s="151" t="s">
        <v>1</v>
      </c>
      <c r="E9" s="224">
        <v>0</v>
      </c>
      <c r="F9" s="219">
        <v>0</v>
      </c>
      <c r="G9" s="542">
        <f>'Project Budget Overview'!B25</f>
        <v>0</v>
      </c>
      <c r="H9" s="336"/>
      <c r="I9" s="336"/>
      <c r="J9" s="337"/>
      <c r="K9" s="158">
        <f>'Proposal Budget Year 2'!K9 * 1.03</f>
        <v>0</v>
      </c>
      <c r="L9" s="167"/>
      <c r="M9" s="168"/>
      <c r="N9" s="167"/>
      <c r="O9" s="5">
        <f>K9*L9</f>
        <v>0</v>
      </c>
      <c r="P9" s="6">
        <f>K9*M9</f>
        <v>0</v>
      </c>
      <c r="Q9" s="7">
        <f>((K9/19.5)*6.6)*N9</f>
        <v>0</v>
      </c>
      <c r="R9" s="9">
        <f t="shared" si="0"/>
        <v>0</v>
      </c>
    </row>
    <row r="10" spans="1:18" ht="23.1" customHeight="1" thickBot="1" x14ac:dyDescent="0.3">
      <c r="A10" s="382"/>
      <c r="B10" s="590"/>
      <c r="C10" s="196" t="s">
        <v>24</v>
      </c>
      <c r="D10" s="383" t="s">
        <v>232</v>
      </c>
      <c r="E10" s="384"/>
      <c r="F10" s="384"/>
      <c r="G10" s="385"/>
      <c r="H10" s="385"/>
      <c r="I10" s="385"/>
      <c r="J10" s="385"/>
      <c r="K10" s="385"/>
      <c r="L10" s="169">
        <f>L9*12</f>
        <v>0</v>
      </c>
      <c r="M10" s="170">
        <f>M9*9</f>
        <v>0</v>
      </c>
      <c r="N10" s="171">
        <f>N9*3</f>
        <v>0</v>
      </c>
      <c r="O10" s="11">
        <f>O9*'Valid Values and Workbook Info'!$B$10</f>
        <v>0</v>
      </c>
      <c r="P10" s="11">
        <f>P9*'Valid Values and Workbook Info'!$B$10</f>
        <v>0</v>
      </c>
      <c r="Q10" s="11">
        <f>Q9*'Valid Values and Workbook Info'!$B$10</f>
        <v>0</v>
      </c>
      <c r="R10" s="13">
        <f t="shared" si="0"/>
        <v>0</v>
      </c>
    </row>
    <row r="11" spans="1:18" ht="23.1" customHeight="1" thickBot="1" x14ac:dyDescent="0.3">
      <c r="A11" s="382"/>
      <c r="B11" s="590"/>
      <c r="C11" s="195" t="s">
        <v>201</v>
      </c>
      <c r="D11" s="151" t="s">
        <v>2</v>
      </c>
      <c r="E11" s="224">
        <v>0</v>
      </c>
      <c r="F11" s="219">
        <v>0</v>
      </c>
      <c r="G11" s="542">
        <f>'Project Budget Overview'!B26</f>
        <v>0</v>
      </c>
      <c r="H11" s="336"/>
      <c r="I11" s="336"/>
      <c r="J11" s="337"/>
      <c r="K11" s="158">
        <f>'Proposal Budget Year 2'!K11 * 1.03</f>
        <v>0</v>
      </c>
      <c r="L11" s="167"/>
      <c r="M11" s="168"/>
      <c r="N11" s="167"/>
      <c r="O11" s="5">
        <f>K11*L11</f>
        <v>0</v>
      </c>
      <c r="P11" s="6">
        <f>K11*M11</f>
        <v>0</v>
      </c>
      <c r="Q11" s="7">
        <f>((K11/19.5)*6.6)*N11</f>
        <v>0</v>
      </c>
      <c r="R11" s="9">
        <f t="shared" si="0"/>
        <v>0</v>
      </c>
    </row>
    <row r="12" spans="1:18" ht="23.1" customHeight="1" thickBot="1" x14ac:dyDescent="0.3">
      <c r="A12" s="382"/>
      <c r="B12" s="590"/>
      <c r="C12" s="196" t="s">
        <v>24</v>
      </c>
      <c r="D12" s="383" t="s">
        <v>232</v>
      </c>
      <c r="E12" s="384"/>
      <c r="F12" s="384"/>
      <c r="G12" s="385"/>
      <c r="H12" s="385"/>
      <c r="I12" s="385"/>
      <c r="J12" s="385"/>
      <c r="K12" s="385"/>
      <c r="L12" s="169">
        <f>L11*12</f>
        <v>0</v>
      </c>
      <c r="M12" s="170">
        <f>M11*9</f>
        <v>0</v>
      </c>
      <c r="N12" s="171">
        <f>N11*3</f>
        <v>0</v>
      </c>
      <c r="O12" s="11">
        <f>O11*'Valid Values and Workbook Info'!$B$10</f>
        <v>0</v>
      </c>
      <c r="P12" s="11">
        <f>P11*'Valid Values and Workbook Info'!$B$10</f>
        <v>0</v>
      </c>
      <c r="Q12" s="11">
        <f>Q11*'Valid Values and Workbook Info'!$B$10</f>
        <v>0</v>
      </c>
      <c r="R12" s="13">
        <f t="shared" si="0"/>
        <v>0</v>
      </c>
    </row>
    <row r="13" spans="1:18" ht="23.1" customHeight="1" thickBot="1" x14ac:dyDescent="0.3">
      <c r="A13" s="382"/>
      <c r="B13" s="590"/>
      <c r="C13" s="195" t="s">
        <v>201</v>
      </c>
      <c r="D13" s="151" t="s">
        <v>3</v>
      </c>
      <c r="E13" s="224">
        <v>0</v>
      </c>
      <c r="F13" s="219">
        <v>0</v>
      </c>
      <c r="G13" s="542">
        <f>'Project Budget Overview'!B27</f>
        <v>0</v>
      </c>
      <c r="H13" s="336"/>
      <c r="I13" s="336"/>
      <c r="J13" s="337"/>
      <c r="K13" s="158">
        <f>'Proposal Budget Year 2'!K13 * 1.03</f>
        <v>0</v>
      </c>
      <c r="L13" s="167"/>
      <c r="M13" s="168"/>
      <c r="N13" s="167"/>
      <c r="O13" s="5">
        <f>K13*L13</f>
        <v>0</v>
      </c>
      <c r="P13" s="6">
        <f>K13*M13</f>
        <v>0</v>
      </c>
      <c r="Q13" s="7">
        <f>((K13/19.5)*6.6)*N13</f>
        <v>0</v>
      </c>
      <c r="R13" s="9">
        <f t="shared" si="0"/>
        <v>0</v>
      </c>
    </row>
    <row r="14" spans="1:18" ht="23.1" customHeight="1" thickBot="1" x14ac:dyDescent="0.3">
      <c r="A14" s="382"/>
      <c r="B14" s="590"/>
      <c r="C14" s="196" t="s">
        <v>24</v>
      </c>
      <c r="D14" s="383" t="s">
        <v>232</v>
      </c>
      <c r="E14" s="384"/>
      <c r="F14" s="384"/>
      <c r="G14" s="385"/>
      <c r="H14" s="385"/>
      <c r="I14" s="385"/>
      <c r="J14" s="385"/>
      <c r="K14" s="385"/>
      <c r="L14" s="169">
        <f>L13*12</f>
        <v>0</v>
      </c>
      <c r="M14" s="170">
        <f>M13*9</f>
        <v>0</v>
      </c>
      <c r="N14" s="171">
        <f>N13*3</f>
        <v>0</v>
      </c>
      <c r="O14" s="11">
        <f>O13*'Valid Values and Workbook Info'!$B$10</f>
        <v>0</v>
      </c>
      <c r="P14" s="11">
        <f>P13*'Valid Values and Workbook Info'!$B$10</f>
        <v>0</v>
      </c>
      <c r="Q14" s="11">
        <f>Q13*'Valid Values and Workbook Info'!$B$10</f>
        <v>0</v>
      </c>
      <c r="R14" s="13">
        <f t="shared" si="0"/>
        <v>0</v>
      </c>
    </row>
    <row r="15" spans="1:18" ht="23.1" customHeight="1" thickBot="1" x14ac:dyDescent="0.3">
      <c r="A15" s="382"/>
      <c r="B15" s="590"/>
      <c r="C15" s="195" t="s">
        <v>201</v>
      </c>
      <c r="D15" s="151" t="s">
        <v>4</v>
      </c>
      <c r="E15" s="224">
        <v>0</v>
      </c>
      <c r="F15" s="219">
        <v>0</v>
      </c>
      <c r="G15" s="336">
        <f>'Project Budget Overview'!B28</f>
        <v>0</v>
      </c>
      <c r="H15" s="336"/>
      <c r="I15" s="336"/>
      <c r="J15" s="337"/>
      <c r="K15" s="158">
        <f>'Proposal Budget Year 2'!K15 * 1.03</f>
        <v>0</v>
      </c>
      <c r="L15" s="167"/>
      <c r="M15" s="168"/>
      <c r="N15" s="167"/>
      <c r="O15" s="5">
        <f>K15*L15</f>
        <v>0</v>
      </c>
      <c r="P15" s="6">
        <f>K15*M15</f>
        <v>0</v>
      </c>
      <c r="Q15" s="7">
        <f>((K15/19.5)*6.6)*N15</f>
        <v>0</v>
      </c>
      <c r="R15" s="9">
        <f t="shared" si="0"/>
        <v>0</v>
      </c>
    </row>
    <row r="16" spans="1:18" ht="23.1" customHeight="1" thickBot="1" x14ac:dyDescent="0.3">
      <c r="A16" s="382"/>
      <c r="B16" s="590"/>
      <c r="C16" s="196" t="s">
        <v>24</v>
      </c>
      <c r="D16" s="383" t="s">
        <v>232</v>
      </c>
      <c r="E16" s="384"/>
      <c r="F16" s="384"/>
      <c r="G16" s="385"/>
      <c r="H16" s="385"/>
      <c r="I16" s="385"/>
      <c r="J16" s="385"/>
      <c r="K16" s="385"/>
      <c r="L16" s="169">
        <f>L15*12</f>
        <v>0</v>
      </c>
      <c r="M16" s="170">
        <f>M15*9</f>
        <v>0</v>
      </c>
      <c r="N16" s="171">
        <f>N15*3</f>
        <v>0</v>
      </c>
      <c r="O16" s="11">
        <f>O15*'Valid Values and Workbook Info'!$B$10</f>
        <v>0</v>
      </c>
      <c r="P16" s="11">
        <f>P15*'Valid Values and Workbook Info'!$B$10</f>
        <v>0</v>
      </c>
      <c r="Q16" s="11">
        <f>Q15*'Valid Values and Workbook Info'!$B$10</f>
        <v>0</v>
      </c>
      <c r="R16" s="13">
        <f t="shared" si="0"/>
        <v>0</v>
      </c>
    </row>
    <row r="17" spans="1:18" ht="23.1" hidden="1" customHeight="1" thickBot="1" x14ac:dyDescent="0.3">
      <c r="A17" s="382"/>
      <c r="B17" s="590"/>
      <c r="C17" s="195" t="s">
        <v>201</v>
      </c>
      <c r="D17" s="151" t="s">
        <v>5</v>
      </c>
      <c r="E17" s="224">
        <v>0</v>
      </c>
      <c r="F17" s="219">
        <v>0</v>
      </c>
      <c r="G17" s="542">
        <f>'Project Budget Overview'!B29</f>
        <v>0</v>
      </c>
      <c r="H17" s="336"/>
      <c r="I17" s="336"/>
      <c r="J17" s="337"/>
      <c r="K17" s="158">
        <f>'Proposal Budget Year 2'!K17 * 1.03</f>
        <v>0</v>
      </c>
      <c r="L17" s="167"/>
      <c r="M17" s="168"/>
      <c r="N17" s="167"/>
      <c r="O17" s="5">
        <f>K17*L17</f>
        <v>0</v>
      </c>
      <c r="P17" s="6">
        <f>K17*M17</f>
        <v>0</v>
      </c>
      <c r="Q17" s="7">
        <f>((K17/19.5)*6.6)*N17</f>
        <v>0</v>
      </c>
      <c r="R17" s="9">
        <f t="shared" si="0"/>
        <v>0</v>
      </c>
    </row>
    <row r="18" spans="1:18" ht="23.1" hidden="1" customHeight="1" thickBot="1" x14ac:dyDescent="0.3">
      <c r="A18" s="382"/>
      <c r="B18" s="590"/>
      <c r="C18" s="196" t="s">
        <v>24</v>
      </c>
      <c r="D18" s="383" t="s">
        <v>232</v>
      </c>
      <c r="E18" s="384"/>
      <c r="F18" s="384"/>
      <c r="G18" s="385"/>
      <c r="H18" s="385"/>
      <c r="I18" s="385"/>
      <c r="J18" s="385"/>
      <c r="K18" s="385"/>
      <c r="L18" s="169">
        <f>L17*12</f>
        <v>0</v>
      </c>
      <c r="M18" s="170">
        <f>M17*9</f>
        <v>0</v>
      </c>
      <c r="N18" s="171">
        <f>N17*3</f>
        <v>0</v>
      </c>
      <c r="O18" s="11">
        <f>O17*'Valid Values and Workbook Info'!$B$10</f>
        <v>0</v>
      </c>
      <c r="P18" s="11">
        <f>P17*'Valid Values and Workbook Info'!$B$10</f>
        <v>0</v>
      </c>
      <c r="Q18" s="11">
        <f>Q17*'Valid Values and Workbook Info'!$B$10</f>
        <v>0</v>
      </c>
      <c r="R18" s="13">
        <f t="shared" si="0"/>
        <v>0</v>
      </c>
    </row>
    <row r="19" spans="1:18" ht="23.1" hidden="1" customHeight="1" thickBot="1" x14ac:dyDescent="0.3">
      <c r="A19" s="382"/>
      <c r="B19" s="590"/>
      <c r="C19" s="195" t="s">
        <v>201</v>
      </c>
      <c r="D19" s="151" t="s">
        <v>213</v>
      </c>
      <c r="E19" s="224">
        <v>0</v>
      </c>
      <c r="F19" s="219">
        <v>0</v>
      </c>
      <c r="G19" s="336">
        <f>'Project Budget Overview'!B30</f>
        <v>0</v>
      </c>
      <c r="H19" s="336"/>
      <c r="I19" s="336"/>
      <c r="J19" s="337"/>
      <c r="K19" s="158">
        <f>'Proposal Budget Year 2'!K19 * 1.03</f>
        <v>0</v>
      </c>
      <c r="L19" s="167"/>
      <c r="M19" s="168"/>
      <c r="N19" s="167"/>
      <c r="O19" s="5">
        <f>K19*L19</f>
        <v>0</v>
      </c>
      <c r="P19" s="6">
        <f>K19*M19</f>
        <v>0</v>
      </c>
      <c r="Q19" s="7">
        <f>((K19/19.5)*6.6)*N19</f>
        <v>0</v>
      </c>
      <c r="R19" s="9">
        <f t="shared" si="0"/>
        <v>0</v>
      </c>
    </row>
    <row r="20" spans="1:18" ht="23.1" hidden="1" customHeight="1" thickBot="1" x14ac:dyDescent="0.3">
      <c r="A20" s="382"/>
      <c r="B20" s="590"/>
      <c r="C20" s="196" t="s">
        <v>24</v>
      </c>
      <c r="D20" s="383" t="s">
        <v>232</v>
      </c>
      <c r="E20" s="384"/>
      <c r="F20" s="384"/>
      <c r="G20" s="385"/>
      <c r="H20" s="385"/>
      <c r="I20" s="385"/>
      <c r="J20" s="385"/>
      <c r="K20" s="385"/>
      <c r="L20" s="169">
        <f>L19*12</f>
        <v>0</v>
      </c>
      <c r="M20" s="170">
        <f>M19*9</f>
        <v>0</v>
      </c>
      <c r="N20" s="171">
        <f>N19*3</f>
        <v>0</v>
      </c>
      <c r="O20" s="11">
        <f>O19*'Valid Values and Workbook Info'!$B$10</f>
        <v>0</v>
      </c>
      <c r="P20" s="11">
        <f>P19*'Valid Values and Workbook Info'!$B$10</f>
        <v>0</v>
      </c>
      <c r="Q20" s="11">
        <f>Q19*'Valid Values and Workbook Info'!$B$10</f>
        <v>0</v>
      </c>
      <c r="R20" s="13">
        <f t="shared" si="0"/>
        <v>0</v>
      </c>
    </row>
    <row r="21" spans="1:18" ht="23.1" hidden="1" customHeight="1" thickBot="1" x14ac:dyDescent="0.3">
      <c r="A21" s="382"/>
      <c r="B21" s="590"/>
      <c r="C21" s="195" t="s">
        <v>201</v>
      </c>
      <c r="D21" s="151" t="s">
        <v>214</v>
      </c>
      <c r="E21" s="224">
        <v>0</v>
      </c>
      <c r="F21" s="219">
        <v>0</v>
      </c>
      <c r="G21" s="336">
        <f>'Project Budget Overview'!B31</f>
        <v>0</v>
      </c>
      <c r="H21" s="336"/>
      <c r="I21" s="336"/>
      <c r="J21" s="337"/>
      <c r="K21" s="158">
        <f>'Proposal Budget Year 2'!K21 * 1.03</f>
        <v>0</v>
      </c>
      <c r="L21" s="167"/>
      <c r="M21" s="168"/>
      <c r="N21" s="167"/>
      <c r="O21" s="5">
        <f>K21*L21</f>
        <v>0</v>
      </c>
      <c r="P21" s="6">
        <f>K21*M21</f>
        <v>0</v>
      </c>
      <c r="Q21" s="7">
        <f>((K21/19.5)*6.6)*N21</f>
        <v>0</v>
      </c>
      <c r="R21" s="9">
        <f t="shared" si="0"/>
        <v>0</v>
      </c>
    </row>
    <row r="22" spans="1:18" ht="23.1" hidden="1" customHeight="1" thickBot="1" x14ac:dyDescent="0.3">
      <c r="A22" s="382"/>
      <c r="B22" s="590"/>
      <c r="C22" s="196" t="s">
        <v>24</v>
      </c>
      <c r="D22" s="383" t="s">
        <v>232</v>
      </c>
      <c r="E22" s="384"/>
      <c r="F22" s="384"/>
      <c r="G22" s="385"/>
      <c r="H22" s="385"/>
      <c r="I22" s="385"/>
      <c r="J22" s="385"/>
      <c r="K22" s="385"/>
      <c r="L22" s="169">
        <f>L21*12</f>
        <v>0</v>
      </c>
      <c r="M22" s="170">
        <f>M21*9</f>
        <v>0</v>
      </c>
      <c r="N22" s="171">
        <f>N21*3</f>
        <v>0</v>
      </c>
      <c r="O22" s="11">
        <f>O21*'Valid Values and Workbook Info'!$B$10</f>
        <v>0</v>
      </c>
      <c r="P22" s="11">
        <f>P21*'Valid Values and Workbook Info'!$B$10</f>
        <v>0</v>
      </c>
      <c r="Q22" s="11">
        <f>Q21*'Valid Values and Workbook Info'!$B$10</f>
        <v>0</v>
      </c>
      <c r="R22" s="13">
        <f t="shared" si="0"/>
        <v>0</v>
      </c>
    </row>
    <row r="23" spans="1:18" ht="23.1" hidden="1" customHeight="1" thickBot="1" x14ac:dyDescent="0.3">
      <c r="A23" s="382"/>
      <c r="B23" s="590"/>
      <c r="C23" s="195" t="s">
        <v>201</v>
      </c>
      <c r="D23" s="151" t="s">
        <v>215</v>
      </c>
      <c r="E23" s="224">
        <v>0</v>
      </c>
      <c r="F23" s="219">
        <v>0</v>
      </c>
      <c r="G23" s="542">
        <f>'Project Budget Overview'!B32</f>
        <v>0</v>
      </c>
      <c r="H23" s="336"/>
      <c r="I23" s="336"/>
      <c r="J23" s="337"/>
      <c r="K23" s="158">
        <f>'Proposal Budget Year 2'!K23 * 1.03</f>
        <v>0</v>
      </c>
      <c r="L23" s="167"/>
      <c r="M23" s="168"/>
      <c r="N23" s="167"/>
      <c r="O23" s="5">
        <f>K23*L23</f>
        <v>0</v>
      </c>
      <c r="P23" s="6">
        <f>K23*M23</f>
        <v>0</v>
      </c>
      <c r="Q23" s="7">
        <f>((K23/19.5)*6.6)*N23</f>
        <v>0</v>
      </c>
      <c r="R23" s="9">
        <f t="shared" si="0"/>
        <v>0</v>
      </c>
    </row>
    <row r="24" spans="1:18" ht="23.1" hidden="1" customHeight="1" thickBot="1" x14ac:dyDescent="0.3">
      <c r="A24" s="382"/>
      <c r="B24" s="590"/>
      <c r="C24" s="196" t="s">
        <v>24</v>
      </c>
      <c r="D24" s="383" t="s">
        <v>232</v>
      </c>
      <c r="E24" s="384"/>
      <c r="F24" s="384"/>
      <c r="G24" s="385"/>
      <c r="H24" s="385"/>
      <c r="I24" s="385"/>
      <c r="J24" s="385"/>
      <c r="K24" s="385"/>
      <c r="L24" s="169">
        <f>L23*12</f>
        <v>0</v>
      </c>
      <c r="M24" s="170">
        <f>M23*9</f>
        <v>0</v>
      </c>
      <c r="N24" s="171">
        <f>N23*3</f>
        <v>0</v>
      </c>
      <c r="O24" s="11">
        <f>O23*'Valid Values and Workbook Info'!$B$10</f>
        <v>0</v>
      </c>
      <c r="P24" s="11">
        <f>P23*'Valid Values and Workbook Info'!$B$10</f>
        <v>0</v>
      </c>
      <c r="Q24" s="11">
        <f>Q23*'Valid Values and Workbook Info'!$B$10</f>
        <v>0</v>
      </c>
      <c r="R24" s="13">
        <f t="shared" si="0"/>
        <v>0</v>
      </c>
    </row>
    <row r="25" spans="1:18" ht="23.1" hidden="1" customHeight="1" thickBot="1" x14ac:dyDescent="0.3">
      <c r="A25" s="382"/>
      <c r="B25" s="590"/>
      <c r="C25" s="195" t="s">
        <v>201</v>
      </c>
      <c r="D25" s="151" t="s">
        <v>216</v>
      </c>
      <c r="E25" s="224">
        <v>0</v>
      </c>
      <c r="F25" s="219">
        <v>0</v>
      </c>
      <c r="G25" s="542">
        <f>'Project Budget Overview'!B33</f>
        <v>0</v>
      </c>
      <c r="H25" s="336"/>
      <c r="I25" s="336"/>
      <c r="J25" s="337"/>
      <c r="K25" s="158">
        <f>'Proposal Budget Year 2'!K25 * 1.03</f>
        <v>0</v>
      </c>
      <c r="L25" s="167"/>
      <c r="M25" s="168"/>
      <c r="N25" s="167"/>
      <c r="O25" s="5">
        <f>K25*L25</f>
        <v>0</v>
      </c>
      <c r="P25" s="6">
        <f>K25*M25</f>
        <v>0</v>
      </c>
      <c r="Q25" s="7">
        <f>((K25/19.5)*6.6)*N25</f>
        <v>0</v>
      </c>
      <c r="R25" s="9">
        <f t="shared" si="0"/>
        <v>0</v>
      </c>
    </row>
    <row r="26" spans="1:18" ht="23.1" hidden="1" customHeight="1" thickBot="1" x14ac:dyDescent="0.3">
      <c r="A26" s="382"/>
      <c r="B26" s="590"/>
      <c r="C26" s="196" t="s">
        <v>24</v>
      </c>
      <c r="D26" s="383" t="s">
        <v>232</v>
      </c>
      <c r="E26" s="384"/>
      <c r="F26" s="384"/>
      <c r="G26" s="385"/>
      <c r="H26" s="385"/>
      <c r="I26" s="385"/>
      <c r="J26" s="385"/>
      <c r="K26" s="385"/>
      <c r="L26" s="169">
        <f>L25*12</f>
        <v>0</v>
      </c>
      <c r="M26" s="170">
        <f>M25*9</f>
        <v>0</v>
      </c>
      <c r="N26" s="171">
        <f>N25*3</f>
        <v>0</v>
      </c>
      <c r="O26" s="11">
        <f>O25*'Valid Values and Workbook Info'!$B$10</f>
        <v>0</v>
      </c>
      <c r="P26" s="11">
        <f>P25*'Valid Values and Workbook Info'!$B$10</f>
        <v>0</v>
      </c>
      <c r="Q26" s="11">
        <f>Q25*'Valid Values and Workbook Info'!$B$10</f>
        <v>0</v>
      </c>
      <c r="R26" s="13">
        <f t="shared" si="0"/>
        <v>0</v>
      </c>
    </row>
    <row r="27" spans="1:18" ht="23.1" hidden="1" customHeight="1" thickBot="1" x14ac:dyDescent="0.3">
      <c r="A27" s="382"/>
      <c r="B27" s="590"/>
      <c r="C27" s="195" t="s">
        <v>201</v>
      </c>
      <c r="D27" s="151" t="s">
        <v>217</v>
      </c>
      <c r="E27" s="224">
        <v>0</v>
      </c>
      <c r="F27" s="219">
        <v>0</v>
      </c>
      <c r="G27" s="542">
        <f>'Project Budget Overview'!B34</f>
        <v>0</v>
      </c>
      <c r="H27" s="336"/>
      <c r="I27" s="336"/>
      <c r="J27" s="337"/>
      <c r="K27" s="158">
        <f>'Proposal Budget Year 2'!K27 * 1.03</f>
        <v>0</v>
      </c>
      <c r="L27" s="167"/>
      <c r="M27" s="168"/>
      <c r="N27" s="167"/>
      <c r="O27" s="5">
        <f>K27*L27</f>
        <v>0</v>
      </c>
      <c r="P27" s="6">
        <f>K27*M27</f>
        <v>0</v>
      </c>
      <c r="Q27" s="7">
        <f>((K27/19.5)*6.6)*N27</f>
        <v>0</v>
      </c>
      <c r="R27" s="9">
        <f t="shared" si="0"/>
        <v>0</v>
      </c>
    </row>
    <row r="28" spans="1:18" ht="23.1" hidden="1" customHeight="1" thickBot="1" x14ac:dyDescent="0.3">
      <c r="A28" s="382"/>
      <c r="B28" s="590"/>
      <c r="C28" s="196" t="s">
        <v>24</v>
      </c>
      <c r="D28" s="383" t="s">
        <v>232</v>
      </c>
      <c r="E28" s="384"/>
      <c r="F28" s="384"/>
      <c r="G28" s="385"/>
      <c r="H28" s="385"/>
      <c r="I28" s="385"/>
      <c r="J28" s="385"/>
      <c r="K28" s="385"/>
      <c r="L28" s="169">
        <f>L27*12</f>
        <v>0</v>
      </c>
      <c r="M28" s="170">
        <f>M27*9</f>
        <v>0</v>
      </c>
      <c r="N28" s="171">
        <f>N27*3</f>
        <v>0</v>
      </c>
      <c r="O28" s="11">
        <f>O27*'Valid Values and Workbook Info'!$B$10</f>
        <v>0</v>
      </c>
      <c r="P28" s="11">
        <f>P27*'Valid Values and Workbook Info'!$B$10</f>
        <v>0</v>
      </c>
      <c r="Q28" s="11">
        <f>Q27*'Valid Values and Workbook Info'!$B$10</f>
        <v>0</v>
      </c>
      <c r="R28" s="13">
        <f t="shared" si="0"/>
        <v>0</v>
      </c>
    </row>
    <row r="29" spans="1:18" ht="23.1" hidden="1" customHeight="1" thickBot="1" x14ac:dyDescent="0.3">
      <c r="A29" s="382"/>
      <c r="B29" s="590"/>
      <c r="C29" s="195" t="s">
        <v>201</v>
      </c>
      <c r="D29" s="151" t="s">
        <v>218</v>
      </c>
      <c r="E29" s="224">
        <v>0</v>
      </c>
      <c r="F29" s="219">
        <v>0</v>
      </c>
      <c r="G29" s="542">
        <f>'Project Budget Overview'!B35</f>
        <v>0</v>
      </c>
      <c r="H29" s="336"/>
      <c r="I29" s="336"/>
      <c r="J29" s="337"/>
      <c r="K29" s="158">
        <f>'Proposal Budget Year 2'!K29 * 1.03</f>
        <v>0</v>
      </c>
      <c r="L29" s="167"/>
      <c r="M29" s="168"/>
      <c r="N29" s="167"/>
      <c r="O29" s="5">
        <f>K29*L29</f>
        <v>0</v>
      </c>
      <c r="P29" s="6">
        <f>K29*M29</f>
        <v>0</v>
      </c>
      <c r="Q29" s="7">
        <f>((K29/19.5)*6.6)*N29</f>
        <v>0</v>
      </c>
      <c r="R29" s="9">
        <f t="shared" si="0"/>
        <v>0</v>
      </c>
    </row>
    <row r="30" spans="1:18" ht="23.1" hidden="1" customHeight="1" thickBot="1" x14ac:dyDescent="0.3">
      <c r="A30" s="382"/>
      <c r="B30" s="590"/>
      <c r="C30" s="196" t="s">
        <v>24</v>
      </c>
      <c r="D30" s="383" t="s">
        <v>232</v>
      </c>
      <c r="E30" s="384"/>
      <c r="F30" s="384"/>
      <c r="G30" s="385"/>
      <c r="H30" s="385"/>
      <c r="I30" s="385"/>
      <c r="J30" s="385"/>
      <c r="K30" s="385"/>
      <c r="L30" s="169">
        <f>L29*12</f>
        <v>0</v>
      </c>
      <c r="M30" s="170">
        <f>M29*9</f>
        <v>0</v>
      </c>
      <c r="N30" s="171">
        <f>N29*3</f>
        <v>0</v>
      </c>
      <c r="O30" s="11">
        <f>O29*'Valid Values and Workbook Info'!$B$10</f>
        <v>0</v>
      </c>
      <c r="P30" s="11">
        <f>P29*'Valid Values and Workbook Info'!$B$10</f>
        <v>0</v>
      </c>
      <c r="Q30" s="11">
        <f>Q29*'Valid Values and Workbook Info'!$B$10</f>
        <v>0</v>
      </c>
      <c r="R30" s="13">
        <f t="shared" si="0"/>
        <v>0</v>
      </c>
    </row>
    <row r="31" spans="1:18" ht="23.1" hidden="1" customHeight="1" thickBot="1" x14ac:dyDescent="0.3">
      <c r="A31" s="382"/>
      <c r="B31" s="590"/>
      <c r="C31" s="195" t="s">
        <v>201</v>
      </c>
      <c r="D31" s="151" t="s">
        <v>219</v>
      </c>
      <c r="E31" s="224">
        <v>0</v>
      </c>
      <c r="F31" s="219">
        <v>0</v>
      </c>
      <c r="G31" s="542">
        <f>'Project Budget Overview'!B36</f>
        <v>0</v>
      </c>
      <c r="H31" s="336"/>
      <c r="I31" s="336"/>
      <c r="J31" s="337"/>
      <c r="K31" s="158">
        <f>'Proposal Budget Year 2'!K31 * 1.03</f>
        <v>0</v>
      </c>
      <c r="L31" s="167"/>
      <c r="M31" s="168"/>
      <c r="N31" s="167"/>
      <c r="O31" s="5">
        <f>K31*L31</f>
        <v>0</v>
      </c>
      <c r="P31" s="6">
        <f>K31*M31</f>
        <v>0</v>
      </c>
      <c r="Q31" s="7">
        <f>((K31/19.5)*6.6)*N31</f>
        <v>0</v>
      </c>
      <c r="R31" s="9">
        <f t="shared" si="0"/>
        <v>0</v>
      </c>
    </row>
    <row r="32" spans="1:18" ht="23.1" hidden="1" customHeight="1" thickBot="1" x14ac:dyDescent="0.3">
      <c r="A32" s="382"/>
      <c r="B32" s="590"/>
      <c r="C32" s="196" t="s">
        <v>24</v>
      </c>
      <c r="D32" s="383" t="s">
        <v>232</v>
      </c>
      <c r="E32" s="384"/>
      <c r="F32" s="384"/>
      <c r="G32" s="385"/>
      <c r="H32" s="385"/>
      <c r="I32" s="385"/>
      <c r="J32" s="385"/>
      <c r="K32" s="385"/>
      <c r="L32" s="169">
        <f>L31*12</f>
        <v>0</v>
      </c>
      <c r="M32" s="170">
        <f>M31*9</f>
        <v>0</v>
      </c>
      <c r="N32" s="171">
        <f>N31*3</f>
        <v>0</v>
      </c>
      <c r="O32" s="11">
        <f>O31*'Valid Values and Workbook Info'!$B$10</f>
        <v>0</v>
      </c>
      <c r="P32" s="11">
        <f>P31*'Valid Values and Workbook Info'!$B$10</f>
        <v>0</v>
      </c>
      <c r="Q32" s="11">
        <f>Q31*'Valid Values and Workbook Info'!$B$10</f>
        <v>0</v>
      </c>
      <c r="R32" s="13">
        <f t="shared" si="0"/>
        <v>0</v>
      </c>
    </row>
    <row r="33" spans="1:18" ht="23.1" hidden="1" customHeight="1" thickBot="1" x14ac:dyDescent="0.3">
      <c r="A33" s="382"/>
      <c r="B33" s="590"/>
      <c r="C33" s="195" t="s">
        <v>201</v>
      </c>
      <c r="D33" s="151" t="s">
        <v>220</v>
      </c>
      <c r="E33" s="224">
        <v>0</v>
      </c>
      <c r="F33" s="219">
        <v>0</v>
      </c>
      <c r="G33" s="542">
        <f>'Project Budget Overview'!B37</f>
        <v>0</v>
      </c>
      <c r="H33" s="336"/>
      <c r="I33" s="336"/>
      <c r="J33" s="337"/>
      <c r="K33" s="158">
        <f>'Proposal Budget Year 2'!K33 * 1.03</f>
        <v>0</v>
      </c>
      <c r="L33" s="167"/>
      <c r="M33" s="168"/>
      <c r="N33" s="167"/>
      <c r="O33" s="5">
        <f>K33*L33</f>
        <v>0</v>
      </c>
      <c r="P33" s="6">
        <f>K33*M33</f>
        <v>0</v>
      </c>
      <c r="Q33" s="7">
        <f>((K33/19.5)*6.6)*N33</f>
        <v>0</v>
      </c>
      <c r="R33" s="9">
        <f t="shared" si="0"/>
        <v>0</v>
      </c>
    </row>
    <row r="34" spans="1:18" ht="23.1" hidden="1" customHeight="1" thickBot="1" x14ac:dyDescent="0.3">
      <c r="A34" s="382"/>
      <c r="B34" s="590"/>
      <c r="C34" s="196" t="s">
        <v>24</v>
      </c>
      <c r="D34" s="383" t="s">
        <v>232</v>
      </c>
      <c r="E34" s="384"/>
      <c r="F34" s="384"/>
      <c r="G34" s="385"/>
      <c r="H34" s="385"/>
      <c r="I34" s="385"/>
      <c r="J34" s="385"/>
      <c r="K34" s="385"/>
      <c r="L34" s="169">
        <f>L33*12</f>
        <v>0</v>
      </c>
      <c r="M34" s="170">
        <f>M33*9</f>
        <v>0</v>
      </c>
      <c r="N34" s="171">
        <f>N33*3</f>
        <v>0</v>
      </c>
      <c r="O34" s="11">
        <f>O33*'Valid Values and Workbook Info'!$B$10</f>
        <v>0</v>
      </c>
      <c r="P34" s="11">
        <f>P33*'Valid Values and Workbook Info'!$B$10</f>
        <v>0</v>
      </c>
      <c r="Q34" s="11">
        <f>Q33*'Valid Values and Workbook Info'!$B$10</f>
        <v>0</v>
      </c>
      <c r="R34" s="13">
        <f t="shared" si="0"/>
        <v>0</v>
      </c>
    </row>
    <row r="35" spans="1:18" ht="23.1" hidden="1" customHeight="1" thickBot="1" x14ac:dyDescent="0.3">
      <c r="A35" s="382"/>
      <c r="B35" s="590"/>
      <c r="C35" s="195" t="s">
        <v>201</v>
      </c>
      <c r="D35" s="151" t="s">
        <v>221</v>
      </c>
      <c r="E35" s="224">
        <v>0</v>
      </c>
      <c r="F35" s="219">
        <v>0</v>
      </c>
      <c r="G35" s="542">
        <f>'Project Budget Overview'!B38</f>
        <v>0</v>
      </c>
      <c r="H35" s="336"/>
      <c r="I35" s="336"/>
      <c r="J35" s="337"/>
      <c r="K35" s="158">
        <f>'Proposal Budget Year 2'!K35 * 1.03</f>
        <v>0</v>
      </c>
      <c r="L35" s="167"/>
      <c r="M35" s="168"/>
      <c r="N35" s="167"/>
      <c r="O35" s="5">
        <f>K35*L35</f>
        <v>0</v>
      </c>
      <c r="P35" s="6">
        <f>K35*M35</f>
        <v>0</v>
      </c>
      <c r="Q35" s="7">
        <f>((K35/19.5)*6.6)*N35</f>
        <v>0</v>
      </c>
      <c r="R35" s="9">
        <f t="shared" si="0"/>
        <v>0</v>
      </c>
    </row>
    <row r="36" spans="1:18" ht="23.1" hidden="1" customHeight="1" thickBot="1" x14ac:dyDescent="0.3">
      <c r="A36" s="345">
        <f>R73</f>
        <v>0</v>
      </c>
      <c r="B36" s="590"/>
      <c r="C36" s="196" t="s">
        <v>24</v>
      </c>
      <c r="D36" s="383" t="s">
        <v>232</v>
      </c>
      <c r="E36" s="385"/>
      <c r="F36" s="385"/>
      <c r="G36" s="385"/>
      <c r="H36" s="385"/>
      <c r="I36" s="385"/>
      <c r="J36" s="385"/>
      <c r="K36" s="385"/>
      <c r="L36" s="169">
        <f>L35*12</f>
        <v>0</v>
      </c>
      <c r="M36" s="170">
        <f>M35*9</f>
        <v>0</v>
      </c>
      <c r="N36" s="171">
        <f>N35*3</f>
        <v>0</v>
      </c>
      <c r="O36" s="11">
        <f>O35*'Valid Values and Workbook Info'!$B$10</f>
        <v>0</v>
      </c>
      <c r="P36" s="11">
        <f>P35*'Valid Values and Workbook Info'!$B$10</f>
        <v>0</v>
      </c>
      <c r="Q36" s="11">
        <f>Q35*'Valid Values and Workbook Info'!$B$10</f>
        <v>0</v>
      </c>
      <c r="R36" s="13">
        <f t="shared" si="0"/>
        <v>0</v>
      </c>
    </row>
    <row r="37" spans="1:18" ht="23.1" hidden="1" customHeight="1" thickBot="1" x14ac:dyDescent="0.3">
      <c r="A37" s="345"/>
      <c r="B37" s="590"/>
      <c r="C37" s="195" t="s">
        <v>201</v>
      </c>
      <c r="D37" s="151" t="s">
        <v>222</v>
      </c>
      <c r="E37" s="224">
        <v>0</v>
      </c>
      <c r="F37" s="219">
        <v>0</v>
      </c>
      <c r="G37" s="542">
        <f>'Project Budget Overview'!B39</f>
        <v>0</v>
      </c>
      <c r="H37" s="336"/>
      <c r="I37" s="336"/>
      <c r="J37" s="337"/>
      <c r="K37" s="158">
        <f>'Proposal Budget Year 2'!K37 * 1.03</f>
        <v>0</v>
      </c>
      <c r="L37" s="167"/>
      <c r="M37" s="168"/>
      <c r="N37" s="167"/>
      <c r="O37" s="5">
        <f>K37*L37</f>
        <v>0</v>
      </c>
      <c r="P37" s="6">
        <f>K37*M37</f>
        <v>0</v>
      </c>
      <c r="Q37" s="7">
        <f>((K37/19.5)*6.6)*N37</f>
        <v>0</v>
      </c>
      <c r="R37" s="9">
        <f t="shared" si="0"/>
        <v>0</v>
      </c>
    </row>
    <row r="38" spans="1:18" ht="23.1" hidden="1" customHeight="1" thickBot="1" x14ac:dyDescent="0.3">
      <c r="A38" s="345"/>
      <c r="B38" s="590"/>
      <c r="C38" s="196" t="s">
        <v>24</v>
      </c>
      <c r="D38" s="383" t="s">
        <v>232</v>
      </c>
      <c r="E38" s="385"/>
      <c r="F38" s="385"/>
      <c r="G38" s="385"/>
      <c r="H38" s="385"/>
      <c r="I38" s="385"/>
      <c r="J38" s="385"/>
      <c r="K38" s="385"/>
      <c r="L38" s="169">
        <f>L37*12</f>
        <v>0</v>
      </c>
      <c r="M38" s="170">
        <f>M37*9</f>
        <v>0</v>
      </c>
      <c r="N38" s="171">
        <f>N37*3</f>
        <v>0</v>
      </c>
      <c r="O38" s="11">
        <f>O37*'Valid Values and Workbook Info'!$B$10</f>
        <v>0</v>
      </c>
      <c r="P38" s="11">
        <f>P37*'Valid Values and Workbook Info'!$B$10</f>
        <v>0</v>
      </c>
      <c r="Q38" s="11">
        <f>Q37*'Valid Values and Workbook Info'!$B$10</f>
        <v>0</v>
      </c>
      <c r="R38" s="13">
        <f t="shared" si="0"/>
        <v>0</v>
      </c>
    </row>
    <row r="39" spans="1:18" ht="23.1" hidden="1" customHeight="1" thickBot="1" x14ac:dyDescent="0.3">
      <c r="A39" s="345"/>
      <c r="B39" s="590"/>
      <c r="C39" s="195" t="s">
        <v>201</v>
      </c>
      <c r="D39" s="151" t="s">
        <v>223</v>
      </c>
      <c r="E39" s="224">
        <v>0</v>
      </c>
      <c r="F39" s="219">
        <v>0</v>
      </c>
      <c r="G39" s="542">
        <f>'Project Budget Overview'!B40</f>
        <v>0</v>
      </c>
      <c r="H39" s="336"/>
      <c r="I39" s="336"/>
      <c r="J39" s="337"/>
      <c r="K39" s="158">
        <f>'Proposal Budget Year 2'!K39 * 1.03</f>
        <v>0</v>
      </c>
      <c r="L39" s="167"/>
      <c r="M39" s="168"/>
      <c r="N39" s="167"/>
      <c r="O39" s="5">
        <f>K39*L39</f>
        <v>0</v>
      </c>
      <c r="P39" s="6">
        <f>K39*M39</f>
        <v>0</v>
      </c>
      <c r="Q39" s="7">
        <f>((K39/19.5)*6.6)*N39</f>
        <v>0</v>
      </c>
      <c r="R39" s="9">
        <f t="shared" si="0"/>
        <v>0</v>
      </c>
    </row>
    <row r="40" spans="1:18" ht="23.1" hidden="1" customHeight="1" thickBot="1" x14ac:dyDescent="0.3">
      <c r="A40" s="345"/>
      <c r="B40" s="590"/>
      <c r="C40" s="196" t="s">
        <v>24</v>
      </c>
      <c r="D40" s="383" t="s">
        <v>232</v>
      </c>
      <c r="E40" s="385"/>
      <c r="F40" s="385"/>
      <c r="G40" s="385"/>
      <c r="H40" s="385"/>
      <c r="I40" s="385"/>
      <c r="J40" s="385"/>
      <c r="K40" s="385"/>
      <c r="L40" s="169">
        <f>L39*12</f>
        <v>0</v>
      </c>
      <c r="M40" s="170">
        <f>M39*9</f>
        <v>0</v>
      </c>
      <c r="N40" s="171">
        <f>N39*3</f>
        <v>0</v>
      </c>
      <c r="O40" s="11">
        <f>O39*'Valid Values and Workbook Info'!$B$10</f>
        <v>0</v>
      </c>
      <c r="P40" s="11">
        <f>P39*'Valid Values and Workbook Info'!$B$10</f>
        <v>0</v>
      </c>
      <c r="Q40" s="11">
        <f>Q39*'Valid Values and Workbook Info'!$B$10</f>
        <v>0</v>
      </c>
      <c r="R40" s="13">
        <f t="shared" si="0"/>
        <v>0</v>
      </c>
    </row>
    <row r="41" spans="1:18" ht="23.1" hidden="1" customHeight="1" thickBot="1" x14ac:dyDescent="0.3">
      <c r="A41" s="345"/>
      <c r="B41" s="590"/>
      <c r="C41" s="195" t="s">
        <v>201</v>
      </c>
      <c r="D41" s="151" t="s">
        <v>224</v>
      </c>
      <c r="E41" s="224">
        <v>0</v>
      </c>
      <c r="F41" s="219">
        <v>0</v>
      </c>
      <c r="G41" s="542">
        <f>'Project Budget Overview'!B41</f>
        <v>0</v>
      </c>
      <c r="H41" s="336"/>
      <c r="I41" s="336"/>
      <c r="J41" s="337"/>
      <c r="K41" s="158">
        <f>'Proposal Budget Year 2'!K41 * 1.03</f>
        <v>0</v>
      </c>
      <c r="L41" s="167"/>
      <c r="M41" s="168"/>
      <c r="N41" s="167"/>
      <c r="O41" s="5">
        <f>K41*L41</f>
        <v>0</v>
      </c>
      <c r="P41" s="6">
        <f>K41*M41</f>
        <v>0</v>
      </c>
      <c r="Q41" s="7">
        <f>((K41/19.5)*6.6)*N41</f>
        <v>0</v>
      </c>
      <c r="R41" s="9">
        <f t="shared" si="0"/>
        <v>0</v>
      </c>
    </row>
    <row r="42" spans="1:18" ht="23.1" hidden="1" customHeight="1" thickBot="1" x14ac:dyDescent="0.3">
      <c r="A42" s="345"/>
      <c r="B42" s="590"/>
      <c r="C42" s="196" t="s">
        <v>24</v>
      </c>
      <c r="D42" s="383" t="s">
        <v>232</v>
      </c>
      <c r="E42" s="385"/>
      <c r="F42" s="385"/>
      <c r="G42" s="385"/>
      <c r="H42" s="385"/>
      <c r="I42" s="385"/>
      <c r="J42" s="385"/>
      <c r="K42" s="385"/>
      <c r="L42" s="169">
        <f>L41*12</f>
        <v>0</v>
      </c>
      <c r="M42" s="170">
        <f>M41*9</f>
        <v>0</v>
      </c>
      <c r="N42" s="171">
        <f>N41*3</f>
        <v>0</v>
      </c>
      <c r="O42" s="11">
        <f>O41*'Valid Values and Workbook Info'!$B$10</f>
        <v>0</v>
      </c>
      <c r="P42" s="11">
        <f>P41*'Valid Values and Workbook Info'!$B$10</f>
        <v>0</v>
      </c>
      <c r="Q42" s="11">
        <f>Q41*'Valid Values and Workbook Info'!$B$10</f>
        <v>0</v>
      </c>
      <c r="R42" s="13">
        <f t="shared" si="0"/>
        <v>0</v>
      </c>
    </row>
    <row r="43" spans="1:18" ht="23.1" hidden="1" customHeight="1" thickBot="1" x14ac:dyDescent="0.3">
      <c r="A43" s="345"/>
      <c r="B43" s="590"/>
      <c r="C43" s="195" t="s">
        <v>201</v>
      </c>
      <c r="D43" s="151" t="s">
        <v>225</v>
      </c>
      <c r="E43" s="224">
        <v>0</v>
      </c>
      <c r="F43" s="219">
        <v>0</v>
      </c>
      <c r="G43" s="542">
        <f>'Project Budget Overview'!B42</f>
        <v>0</v>
      </c>
      <c r="H43" s="336"/>
      <c r="I43" s="336"/>
      <c r="J43" s="337"/>
      <c r="K43" s="158">
        <f>'Proposal Budget Year 2'!K43 * 1.03</f>
        <v>0</v>
      </c>
      <c r="L43" s="167"/>
      <c r="M43" s="168"/>
      <c r="N43" s="167"/>
      <c r="O43" s="5">
        <f>K43*L43</f>
        <v>0</v>
      </c>
      <c r="P43" s="6">
        <f>K43*M43</f>
        <v>0</v>
      </c>
      <c r="Q43" s="7">
        <f>((K43/19.5)*6.6)*N43</f>
        <v>0</v>
      </c>
      <c r="R43" s="9">
        <f t="shared" si="0"/>
        <v>0</v>
      </c>
    </row>
    <row r="44" spans="1:18" ht="23.1" hidden="1" customHeight="1" thickBot="1" x14ac:dyDescent="0.3">
      <c r="A44" s="345"/>
      <c r="B44" s="590"/>
      <c r="C44" s="196" t="s">
        <v>24</v>
      </c>
      <c r="D44" s="383" t="s">
        <v>232</v>
      </c>
      <c r="E44" s="385"/>
      <c r="F44" s="385"/>
      <c r="G44" s="385"/>
      <c r="H44" s="385"/>
      <c r="I44" s="385"/>
      <c r="J44" s="385"/>
      <c r="K44" s="385"/>
      <c r="L44" s="169">
        <f>L43*12</f>
        <v>0</v>
      </c>
      <c r="M44" s="170">
        <f>M43*9</f>
        <v>0</v>
      </c>
      <c r="N44" s="171">
        <f>N43*3</f>
        <v>0</v>
      </c>
      <c r="O44" s="11">
        <f>O43*'Valid Values and Workbook Info'!$B$10</f>
        <v>0</v>
      </c>
      <c r="P44" s="11">
        <f>P43*'Valid Values and Workbook Info'!$B$10</f>
        <v>0</v>
      </c>
      <c r="Q44" s="11">
        <f>Q43*'Valid Values and Workbook Info'!$B$10</f>
        <v>0</v>
      </c>
      <c r="R44" s="13">
        <f t="shared" si="0"/>
        <v>0</v>
      </c>
    </row>
    <row r="45" spans="1:18" ht="23.1" hidden="1" customHeight="1" thickBot="1" x14ac:dyDescent="0.3">
      <c r="A45" s="345"/>
      <c r="B45" s="590"/>
      <c r="C45" s="195" t="s">
        <v>201</v>
      </c>
      <c r="D45" s="151" t="s">
        <v>226</v>
      </c>
      <c r="E45" s="224">
        <v>0</v>
      </c>
      <c r="F45" s="219">
        <v>0</v>
      </c>
      <c r="G45" s="542">
        <f>'Project Budget Overview'!B43</f>
        <v>0</v>
      </c>
      <c r="H45" s="336"/>
      <c r="I45" s="336"/>
      <c r="J45" s="337"/>
      <c r="K45" s="158">
        <f>'Proposal Budget Year 2'!K45 * 1.03</f>
        <v>0</v>
      </c>
      <c r="L45" s="167"/>
      <c r="M45" s="168"/>
      <c r="N45" s="167"/>
      <c r="O45" s="5">
        <f>K45*L45</f>
        <v>0</v>
      </c>
      <c r="P45" s="6">
        <f>K45*M45</f>
        <v>0</v>
      </c>
      <c r="Q45" s="7">
        <f>((K45/19.5)*6.6)*N45</f>
        <v>0</v>
      </c>
      <c r="R45" s="9">
        <f t="shared" si="0"/>
        <v>0</v>
      </c>
    </row>
    <row r="46" spans="1:18" ht="23.1" hidden="1" customHeight="1" thickBot="1" x14ac:dyDescent="0.3">
      <c r="A46" s="345"/>
      <c r="B46" s="590"/>
      <c r="C46" s="196" t="s">
        <v>24</v>
      </c>
      <c r="D46" s="383" t="s">
        <v>232</v>
      </c>
      <c r="E46" s="385"/>
      <c r="F46" s="385"/>
      <c r="G46" s="385"/>
      <c r="H46" s="385"/>
      <c r="I46" s="385"/>
      <c r="J46" s="385"/>
      <c r="K46" s="385"/>
      <c r="L46" s="169">
        <f>L45*12</f>
        <v>0</v>
      </c>
      <c r="M46" s="170">
        <f>M45*9</f>
        <v>0</v>
      </c>
      <c r="N46" s="171">
        <f>N45*3</f>
        <v>0</v>
      </c>
      <c r="O46" s="11">
        <f>O45*'Valid Values and Workbook Info'!$B$10</f>
        <v>0</v>
      </c>
      <c r="P46" s="11">
        <f>P45*'Valid Values and Workbook Info'!$B$10</f>
        <v>0</v>
      </c>
      <c r="Q46" s="11">
        <f>Q45*'Valid Values and Workbook Info'!$B$10</f>
        <v>0</v>
      </c>
      <c r="R46" s="13">
        <f t="shared" si="0"/>
        <v>0</v>
      </c>
    </row>
    <row r="47" spans="1:18" s="162" customFormat="1" ht="13.8" thickBot="1" x14ac:dyDescent="0.3">
      <c r="A47" s="345"/>
      <c r="B47" s="590"/>
      <c r="C47" s="197" t="s">
        <v>130</v>
      </c>
      <c r="D47" s="396" t="str">
        <f>_xlfn.CONCAT("A.2. - Staff Salary (fringe at ",TEXT(100*'Valid Values and Workbook Info'!$B$11,"##.##"),"%)")</f>
        <v>A.2. - Staff Salary (fringe at 50.22%)</v>
      </c>
      <c r="E47" s="397"/>
      <c r="F47" s="397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9"/>
    </row>
    <row r="48" spans="1:18" ht="23.1" customHeight="1" thickBot="1" x14ac:dyDescent="0.3">
      <c r="A48" s="345"/>
      <c r="B48" s="590"/>
      <c r="C48" s="195" t="s">
        <v>202</v>
      </c>
      <c r="D48" s="151" t="s">
        <v>0</v>
      </c>
      <c r="E48" s="224">
        <v>0</v>
      </c>
      <c r="F48" s="219">
        <v>0</v>
      </c>
      <c r="G48" s="542">
        <f>'Project Budget Overview'!B46</f>
        <v>0</v>
      </c>
      <c r="H48" s="336"/>
      <c r="I48" s="336"/>
      <c r="J48" s="337"/>
      <c r="K48" s="158">
        <f>'Proposal Budget Year 2'!K48 * 1.03</f>
        <v>0</v>
      </c>
      <c r="L48" s="167"/>
      <c r="M48" s="168"/>
      <c r="N48" s="167"/>
      <c r="O48" s="5">
        <f>K48*L48</f>
        <v>0</v>
      </c>
      <c r="P48" s="6">
        <f>K48*M48</f>
        <v>0</v>
      </c>
      <c r="Q48" s="7">
        <f>((K48/19.5)*6.6)*N48</f>
        <v>0</v>
      </c>
      <c r="R48" s="9">
        <f t="shared" ref="R48:R55" si="1">SUM(O48:Q48)</f>
        <v>0</v>
      </c>
    </row>
    <row r="49" spans="1:18" ht="23.1" customHeight="1" thickBot="1" x14ac:dyDescent="0.3">
      <c r="A49" s="345"/>
      <c r="B49" s="590"/>
      <c r="C49" s="196" t="s">
        <v>24</v>
      </c>
      <c r="D49" s="383" t="s">
        <v>232</v>
      </c>
      <c r="E49" s="384"/>
      <c r="F49" s="384"/>
      <c r="G49" s="385"/>
      <c r="H49" s="385"/>
      <c r="I49" s="385"/>
      <c r="J49" s="385"/>
      <c r="K49" s="385"/>
      <c r="L49" s="169">
        <f>L48*12</f>
        <v>0</v>
      </c>
      <c r="M49" s="170">
        <f>M48*9</f>
        <v>0</v>
      </c>
      <c r="N49" s="171">
        <f>N48*3</f>
        <v>0</v>
      </c>
      <c r="O49" s="10">
        <f>O48*'Valid Values and Workbook Info'!$B$11</f>
        <v>0</v>
      </c>
      <c r="P49" s="10">
        <f>P48*'Valid Values and Workbook Info'!$B$11</f>
        <v>0</v>
      </c>
      <c r="Q49" s="10">
        <f>Q48*'Valid Values and Workbook Info'!$B$11</f>
        <v>0</v>
      </c>
      <c r="R49" s="13">
        <f t="shared" si="1"/>
        <v>0</v>
      </c>
    </row>
    <row r="50" spans="1:18" ht="23.1" customHeight="1" thickBot="1" x14ac:dyDescent="0.3">
      <c r="A50" s="345"/>
      <c r="B50" s="590"/>
      <c r="C50" s="195" t="s">
        <v>202</v>
      </c>
      <c r="D50" s="151" t="s">
        <v>1</v>
      </c>
      <c r="E50" s="224">
        <v>0</v>
      </c>
      <c r="F50" s="219">
        <v>0</v>
      </c>
      <c r="G50" s="542">
        <f>'Project Budget Overview'!B47</f>
        <v>0</v>
      </c>
      <c r="H50" s="336"/>
      <c r="I50" s="336"/>
      <c r="J50" s="337"/>
      <c r="K50" s="158">
        <f>'Proposal Budget Year 2'!K50 * 1.03</f>
        <v>0</v>
      </c>
      <c r="L50" s="167"/>
      <c r="M50" s="168"/>
      <c r="N50" s="167"/>
      <c r="O50" s="5">
        <f>K50*L50</f>
        <v>0</v>
      </c>
      <c r="P50" s="6">
        <f>K50*M50</f>
        <v>0</v>
      </c>
      <c r="Q50" s="7">
        <f>((K50/19.5)*6.6)*N50</f>
        <v>0</v>
      </c>
      <c r="R50" s="9">
        <f t="shared" si="1"/>
        <v>0</v>
      </c>
    </row>
    <row r="51" spans="1:18" ht="23.1" customHeight="1" thickBot="1" x14ac:dyDescent="0.3">
      <c r="A51" s="345"/>
      <c r="B51" s="590"/>
      <c r="C51" s="198" t="s">
        <v>24</v>
      </c>
      <c r="D51" s="383" t="s">
        <v>232</v>
      </c>
      <c r="E51" s="384"/>
      <c r="F51" s="384"/>
      <c r="G51" s="385"/>
      <c r="H51" s="385"/>
      <c r="I51" s="385"/>
      <c r="J51" s="385"/>
      <c r="K51" s="385"/>
      <c r="L51" s="169">
        <f>L50*12</f>
        <v>0</v>
      </c>
      <c r="M51" s="170">
        <f>M50*9</f>
        <v>0</v>
      </c>
      <c r="N51" s="171">
        <f>N50*3</f>
        <v>0</v>
      </c>
      <c r="O51" s="10">
        <f>O50*'Valid Values and Workbook Info'!$B$11</f>
        <v>0</v>
      </c>
      <c r="P51" s="10">
        <f>P50*'Valid Values and Workbook Info'!$B$11</f>
        <v>0</v>
      </c>
      <c r="Q51" s="10">
        <f>Q50*'Valid Values and Workbook Info'!$B$11</f>
        <v>0</v>
      </c>
      <c r="R51" s="33">
        <f t="shared" si="1"/>
        <v>0</v>
      </c>
    </row>
    <row r="52" spans="1:18" ht="23.1" customHeight="1" thickBot="1" x14ac:dyDescent="0.3">
      <c r="A52" s="345"/>
      <c r="B52" s="590"/>
      <c r="C52" s="195" t="s">
        <v>202</v>
      </c>
      <c r="D52" s="151" t="s">
        <v>2</v>
      </c>
      <c r="E52" s="224">
        <v>0</v>
      </c>
      <c r="F52" s="219">
        <v>0</v>
      </c>
      <c r="G52" s="542">
        <f>'Project Budget Overview'!B48</f>
        <v>0</v>
      </c>
      <c r="H52" s="336"/>
      <c r="I52" s="336"/>
      <c r="J52" s="337"/>
      <c r="K52" s="158">
        <f>'Proposal Budget Year 2'!K52 * 1.03</f>
        <v>0</v>
      </c>
      <c r="L52" s="167"/>
      <c r="M52" s="168"/>
      <c r="N52" s="167"/>
      <c r="O52" s="5">
        <f>K52*L52</f>
        <v>0</v>
      </c>
      <c r="P52" s="6">
        <f>K52*M52</f>
        <v>0</v>
      </c>
      <c r="Q52" s="7">
        <f>((K52/19.5)*6.6)*N52</f>
        <v>0</v>
      </c>
      <c r="R52" s="9">
        <f t="shared" si="1"/>
        <v>0</v>
      </c>
    </row>
    <row r="53" spans="1:18" ht="23.1" customHeight="1" thickBot="1" x14ac:dyDescent="0.3">
      <c r="A53" s="345"/>
      <c r="B53" s="590"/>
      <c r="C53" s="196" t="s">
        <v>24</v>
      </c>
      <c r="D53" s="383" t="s">
        <v>232</v>
      </c>
      <c r="E53" s="384"/>
      <c r="F53" s="384"/>
      <c r="G53" s="385"/>
      <c r="H53" s="385"/>
      <c r="I53" s="385"/>
      <c r="J53" s="385"/>
      <c r="K53" s="385"/>
      <c r="L53" s="169">
        <f>L52*12</f>
        <v>0</v>
      </c>
      <c r="M53" s="170">
        <f>M52*9</f>
        <v>0</v>
      </c>
      <c r="N53" s="171">
        <f>N52*3</f>
        <v>0</v>
      </c>
      <c r="O53" s="10">
        <f>O52*'Valid Values and Workbook Info'!$B$11</f>
        <v>0</v>
      </c>
      <c r="P53" s="10">
        <f>P52*'Valid Values and Workbook Info'!$B$11</f>
        <v>0</v>
      </c>
      <c r="Q53" s="10">
        <f>Q52*'Valid Values and Workbook Info'!$B$11</f>
        <v>0</v>
      </c>
      <c r="R53" s="13">
        <f t="shared" si="1"/>
        <v>0</v>
      </c>
    </row>
    <row r="54" spans="1:18" ht="23.1" hidden="1" customHeight="1" thickBot="1" x14ac:dyDescent="0.3">
      <c r="A54" s="345"/>
      <c r="B54" s="590"/>
      <c r="C54" s="195" t="s">
        <v>202</v>
      </c>
      <c r="D54" s="151" t="s">
        <v>3</v>
      </c>
      <c r="E54" s="224">
        <v>0</v>
      </c>
      <c r="F54" s="219">
        <v>0</v>
      </c>
      <c r="G54" s="542">
        <f>'Project Budget Overview'!B49</f>
        <v>0</v>
      </c>
      <c r="H54" s="336"/>
      <c r="I54" s="336"/>
      <c r="J54" s="337"/>
      <c r="K54" s="158">
        <f>'Proposal Budget Year 2'!K54 * 1.03</f>
        <v>0</v>
      </c>
      <c r="L54" s="167"/>
      <c r="M54" s="168"/>
      <c r="N54" s="167"/>
      <c r="O54" s="5">
        <f>K54*L54</f>
        <v>0</v>
      </c>
      <c r="P54" s="6">
        <f>K54*M54</f>
        <v>0</v>
      </c>
      <c r="Q54" s="7">
        <f>((K54/19.5)*6.6)*N54</f>
        <v>0</v>
      </c>
      <c r="R54" s="9">
        <f t="shared" si="1"/>
        <v>0</v>
      </c>
    </row>
    <row r="55" spans="1:18" ht="23.1" hidden="1" customHeight="1" thickBot="1" x14ac:dyDescent="0.3">
      <c r="A55" s="345"/>
      <c r="B55" s="590"/>
      <c r="C55" s="198" t="s">
        <v>24</v>
      </c>
      <c r="D55" s="383" t="s">
        <v>232</v>
      </c>
      <c r="E55" s="385"/>
      <c r="F55" s="385"/>
      <c r="G55" s="385"/>
      <c r="H55" s="385"/>
      <c r="I55" s="385"/>
      <c r="J55" s="385"/>
      <c r="K55" s="385"/>
      <c r="L55" s="169">
        <f>L54*12</f>
        <v>0</v>
      </c>
      <c r="M55" s="170">
        <f>M54*9</f>
        <v>0</v>
      </c>
      <c r="N55" s="171">
        <f>N54*3</f>
        <v>0</v>
      </c>
      <c r="O55" s="10">
        <f>O54*'Valid Values and Workbook Info'!$B$11</f>
        <v>0</v>
      </c>
      <c r="P55" s="10">
        <f>P54*'Valid Values and Workbook Info'!$B$11</f>
        <v>0</v>
      </c>
      <c r="Q55" s="10">
        <f>Q54*'Valid Values and Workbook Info'!$B$11</f>
        <v>0</v>
      </c>
      <c r="R55" s="12">
        <f t="shared" si="1"/>
        <v>0</v>
      </c>
    </row>
    <row r="56" spans="1:18" ht="23.1" hidden="1" customHeight="1" thickBot="1" x14ac:dyDescent="0.3">
      <c r="A56" s="345"/>
      <c r="B56" s="590"/>
      <c r="C56" s="195" t="s">
        <v>202</v>
      </c>
      <c r="D56" s="151" t="s">
        <v>4</v>
      </c>
      <c r="E56" s="224">
        <v>0</v>
      </c>
      <c r="F56" s="219">
        <v>0</v>
      </c>
      <c r="G56" s="542">
        <f>'Project Budget Overview'!B50</f>
        <v>0</v>
      </c>
      <c r="H56" s="336"/>
      <c r="I56" s="336"/>
      <c r="J56" s="337"/>
      <c r="K56" s="158">
        <f>'Proposal Budget Year 2'!K56 * 1.03</f>
        <v>0</v>
      </c>
      <c r="L56" s="167"/>
      <c r="M56" s="168"/>
      <c r="N56" s="167"/>
      <c r="O56" s="5">
        <f>K56*L56</f>
        <v>0</v>
      </c>
      <c r="P56" s="6">
        <f>K56*M56</f>
        <v>0</v>
      </c>
      <c r="Q56" s="7">
        <f>((K56/19.5)*6.6)*N56</f>
        <v>0</v>
      </c>
      <c r="R56" s="9">
        <f t="shared" si="0"/>
        <v>0</v>
      </c>
    </row>
    <row r="57" spans="1:18" ht="23.1" hidden="1" customHeight="1" thickBot="1" x14ac:dyDescent="0.3">
      <c r="A57" s="345"/>
      <c r="B57" s="590"/>
      <c r="C57" s="196" t="s">
        <v>24</v>
      </c>
      <c r="D57" s="383" t="s">
        <v>232</v>
      </c>
      <c r="E57" s="385"/>
      <c r="F57" s="385"/>
      <c r="G57" s="385"/>
      <c r="H57" s="385"/>
      <c r="I57" s="385"/>
      <c r="J57" s="385"/>
      <c r="K57" s="385"/>
      <c r="L57" s="169">
        <f>L56*12</f>
        <v>0</v>
      </c>
      <c r="M57" s="170">
        <f>M56*9</f>
        <v>0</v>
      </c>
      <c r="N57" s="171">
        <f>N56*3</f>
        <v>0</v>
      </c>
      <c r="O57" s="10">
        <f>O56*'Valid Values and Workbook Info'!$B$11</f>
        <v>0</v>
      </c>
      <c r="P57" s="10">
        <f>P56*'Valid Values and Workbook Info'!$B$11</f>
        <v>0</v>
      </c>
      <c r="Q57" s="10">
        <f>Q56*'Valid Values and Workbook Info'!$B$11</f>
        <v>0</v>
      </c>
      <c r="R57" s="13">
        <f t="shared" si="0"/>
        <v>0</v>
      </c>
    </row>
    <row r="58" spans="1:18" ht="23.1" hidden="1" customHeight="1" thickBot="1" x14ac:dyDescent="0.3">
      <c r="A58" s="345"/>
      <c r="B58" s="590"/>
      <c r="C58" s="195" t="s">
        <v>202</v>
      </c>
      <c r="D58" s="151" t="s">
        <v>5</v>
      </c>
      <c r="E58" s="224">
        <v>0</v>
      </c>
      <c r="F58" s="219">
        <v>0</v>
      </c>
      <c r="G58" s="542">
        <f>'Project Budget Overview'!B51</f>
        <v>0</v>
      </c>
      <c r="H58" s="336"/>
      <c r="I58" s="336"/>
      <c r="J58" s="337"/>
      <c r="K58" s="158">
        <f>'Proposal Budget Year 2'!K58 * 1.03</f>
        <v>0</v>
      </c>
      <c r="L58" s="167"/>
      <c r="M58" s="168"/>
      <c r="N58" s="167"/>
      <c r="O58" s="5">
        <f>K58*L58</f>
        <v>0</v>
      </c>
      <c r="P58" s="6">
        <f>K58*M58</f>
        <v>0</v>
      </c>
      <c r="Q58" s="7">
        <f>((K58/19.5)*6.6)*N58</f>
        <v>0</v>
      </c>
      <c r="R58" s="9">
        <f t="shared" si="0"/>
        <v>0</v>
      </c>
    </row>
    <row r="59" spans="1:18" ht="23.1" hidden="1" customHeight="1" thickBot="1" x14ac:dyDescent="0.3">
      <c r="A59" s="345"/>
      <c r="B59" s="591"/>
      <c r="C59" s="198" t="s">
        <v>24</v>
      </c>
      <c r="D59" s="547" t="s">
        <v>232</v>
      </c>
      <c r="E59" s="384"/>
      <c r="F59" s="384"/>
      <c r="G59" s="384"/>
      <c r="H59" s="384"/>
      <c r="I59" s="384"/>
      <c r="J59" s="384"/>
      <c r="K59" s="384"/>
      <c r="L59" s="249">
        <f>L58*12</f>
        <v>0</v>
      </c>
      <c r="M59" s="209">
        <f>M58*9</f>
        <v>0</v>
      </c>
      <c r="N59" s="250">
        <f>N58*3</f>
        <v>0</v>
      </c>
      <c r="O59" s="10">
        <f>O58*'Valid Values and Workbook Info'!$B$11</f>
        <v>0</v>
      </c>
      <c r="P59" s="10">
        <f>P58*'Valid Values and Workbook Info'!$B$11</f>
        <v>0</v>
      </c>
      <c r="Q59" s="10">
        <f>Q58*'Valid Values and Workbook Info'!$B$11</f>
        <v>0</v>
      </c>
      <c r="R59" s="33">
        <f t="shared" si="0"/>
        <v>0</v>
      </c>
    </row>
    <row r="60" spans="1:18" ht="18" customHeight="1" thickBot="1" x14ac:dyDescent="0.3">
      <c r="A60" s="588"/>
      <c r="B60" s="536" t="s">
        <v>254</v>
      </c>
      <c r="C60" s="537"/>
      <c r="D60" s="538"/>
      <c r="E60" s="253">
        <f>+E56+E58+E54+E52+E50+E48+E35+E33+E31+E29+E27+E25+E23+E21+E19+E17+E15+E13+E11+E9+E7+E45+E43+E41+E39+E37</f>
        <v>0</v>
      </c>
      <c r="F60" s="253">
        <f>+F56+F58+F54+F52+F50+F48+F35+F33+F31+F29+F27+F25+F23+F21+F19+F17+F15+F13+F11+F9+F7+F45+F43+F41+F39+F37</f>
        <v>0</v>
      </c>
      <c r="G60" s="254"/>
      <c r="H60" s="254"/>
      <c r="I60" s="579"/>
      <c r="J60" s="579"/>
      <c r="K60" s="579"/>
      <c r="L60" s="579"/>
      <c r="M60" s="579"/>
      <c r="N60" s="579"/>
      <c r="O60" s="579"/>
      <c r="P60" s="579"/>
      <c r="Q60" s="579"/>
      <c r="R60" s="580"/>
    </row>
    <row r="61" spans="1:18" x14ac:dyDescent="0.25">
      <c r="A61" s="345"/>
      <c r="B61" s="550" t="s">
        <v>149</v>
      </c>
      <c r="C61" s="551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  <c r="P61" s="551"/>
      <c r="Q61" s="551"/>
      <c r="R61" s="252">
        <f>SUM(R7,R9,R11,R13,R15,R17,R19,R21,R23,R25,R27,R29,R31,R33,R35,R37,R39,R41,R43,R45,R48,R50,R52,R54,R56,R58)</f>
        <v>0</v>
      </c>
    </row>
    <row r="62" spans="1:18" ht="13.8" thickBot="1" x14ac:dyDescent="0.3">
      <c r="A62" s="345"/>
      <c r="B62" s="552" t="s">
        <v>150</v>
      </c>
      <c r="C62" s="553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  <c r="P62" s="553"/>
      <c r="Q62" s="553"/>
      <c r="R62" s="47">
        <f>SUM(R8,R10,R12,R14,R16,R18,R20,R22,R24,R26,R28,R30,R32,R34,R36,R38,R40,R42,R44,R46,R49,R51,R53,R55,R57,R59)</f>
        <v>0</v>
      </c>
    </row>
    <row r="63" spans="1:18" ht="13.8" thickBot="1" x14ac:dyDescent="0.3">
      <c r="A63" s="345"/>
      <c r="B63" s="479" t="s">
        <v>65</v>
      </c>
      <c r="C63" s="74" t="s">
        <v>22</v>
      </c>
      <c r="D63" s="555" t="str">
        <f>_xlfn.CONCAT("                Head Count                      B. OTHER PERSONNEL - FRINGE AT ",TEXT(100*'Valid Values and Workbook Info'!$B$12,"#0.00"),"% EXCEPT FOR GRADUATE STUDENTS AT ",TEXT(100*'Valid Values and Workbook Info'!$B$13,"#0.00"),"%, OPS STUDENTS AT ",TEXT(100*'Valid Values and Workbook Info'!$B$14,"#0.00"),"%")</f>
        <v xml:space="preserve">                Head Count                      B. OTHER PERSONNEL - FRINGE AT 2.79% EXCEPT FOR GRADUATE STUDENTS AT 9.61%, OPS STUDENTS AT 0.00%</v>
      </c>
      <c r="E63" s="556"/>
      <c r="F63" s="557"/>
      <c r="G63" s="556"/>
      <c r="H63" s="556"/>
      <c r="I63" s="556"/>
      <c r="J63" s="556"/>
      <c r="K63" s="556"/>
      <c r="L63" s="556"/>
      <c r="M63" s="556"/>
      <c r="N63" s="556"/>
      <c r="O63" s="556"/>
      <c r="P63" s="556"/>
      <c r="Q63" s="556"/>
      <c r="R63" s="558"/>
    </row>
    <row r="64" spans="1:18" x14ac:dyDescent="0.25">
      <c r="A64" s="345"/>
      <c r="B64" s="480"/>
      <c r="C64" s="75" t="s">
        <v>27</v>
      </c>
      <c r="D64" s="559" t="s">
        <v>0</v>
      </c>
      <c r="E64" s="560"/>
      <c r="F64" s="220" t="s">
        <v>256</v>
      </c>
      <c r="G64" s="561" t="s">
        <v>16</v>
      </c>
      <c r="H64" s="561"/>
      <c r="I64" s="561"/>
      <c r="J64" s="561"/>
      <c r="K64" s="561"/>
      <c r="L64" s="561"/>
      <c r="M64" s="561"/>
      <c r="N64" s="561"/>
      <c r="O64" s="561"/>
      <c r="P64" s="561"/>
      <c r="Q64" s="562"/>
      <c r="R64" s="42">
        <v>0</v>
      </c>
    </row>
    <row r="65" spans="1:18" ht="12.75" customHeight="1" x14ac:dyDescent="0.25">
      <c r="A65" s="345"/>
      <c r="B65" s="480"/>
      <c r="C65" s="76" t="s">
        <v>27</v>
      </c>
      <c r="D65" s="452" t="s">
        <v>1</v>
      </c>
      <c r="E65" s="575"/>
      <c r="F65" s="220">
        <v>0</v>
      </c>
      <c r="G65" s="534" t="s">
        <v>271</v>
      </c>
      <c r="H65" s="534"/>
      <c r="I65" s="534"/>
      <c r="J65" s="534"/>
      <c r="K65" s="534"/>
      <c r="L65" s="534"/>
      <c r="M65" s="534"/>
      <c r="N65" s="534"/>
      <c r="O65" s="534"/>
      <c r="P65" s="534"/>
      <c r="Q65" s="535"/>
      <c r="R65" s="16">
        <v>0</v>
      </c>
    </row>
    <row r="66" spans="1:18" x14ac:dyDescent="0.25">
      <c r="A66" s="345"/>
      <c r="B66" s="480"/>
      <c r="C66" s="76" t="s">
        <v>27</v>
      </c>
      <c r="D66" s="452" t="s">
        <v>2</v>
      </c>
      <c r="E66" s="575"/>
      <c r="F66" s="220">
        <v>0</v>
      </c>
      <c r="G66" s="534" t="s">
        <v>270</v>
      </c>
      <c r="H66" s="534"/>
      <c r="I66" s="534"/>
      <c r="J66" s="534"/>
      <c r="K66" s="534"/>
      <c r="L66" s="534"/>
      <c r="M66" s="534"/>
      <c r="N66" s="534"/>
      <c r="O66" s="534"/>
      <c r="P66" s="534"/>
      <c r="Q66" s="535"/>
      <c r="R66" s="16">
        <v>0</v>
      </c>
    </row>
    <row r="67" spans="1:18" x14ac:dyDescent="0.25">
      <c r="A67" s="345"/>
      <c r="B67" s="480"/>
      <c r="C67" s="76" t="s">
        <v>27</v>
      </c>
      <c r="D67" s="543" t="s">
        <v>3</v>
      </c>
      <c r="E67" s="563"/>
      <c r="F67" s="221" t="s">
        <v>256</v>
      </c>
      <c r="G67" s="545" t="s">
        <v>18</v>
      </c>
      <c r="H67" s="545"/>
      <c r="I67" s="545"/>
      <c r="J67" s="545"/>
      <c r="K67" s="545"/>
      <c r="L67" s="545"/>
      <c r="M67" s="545"/>
      <c r="N67" s="545"/>
      <c r="O67" s="545"/>
      <c r="P67" s="545"/>
      <c r="Q67" s="546"/>
      <c r="R67" s="16">
        <v>0</v>
      </c>
    </row>
    <row r="68" spans="1:18" ht="13.8" thickBot="1" x14ac:dyDescent="0.3">
      <c r="A68" s="345"/>
      <c r="B68" s="480"/>
      <c r="C68" s="77" t="s">
        <v>27</v>
      </c>
      <c r="D68" s="392" t="s">
        <v>4</v>
      </c>
      <c r="E68" s="564"/>
      <c r="F68" s="220" t="s">
        <v>256</v>
      </c>
      <c r="G68" s="394" t="s">
        <v>7</v>
      </c>
      <c r="H68" s="394"/>
      <c r="I68" s="394"/>
      <c r="J68" s="394"/>
      <c r="K68" s="394"/>
      <c r="L68" s="394"/>
      <c r="M68" s="394"/>
      <c r="N68" s="394"/>
      <c r="O68" s="394"/>
      <c r="P68" s="394"/>
      <c r="Q68" s="395"/>
      <c r="R68" s="16">
        <v>0</v>
      </c>
    </row>
    <row r="69" spans="1:18" ht="15.75" customHeight="1" thickBot="1" x14ac:dyDescent="0.3">
      <c r="A69" s="345"/>
      <c r="B69" s="487"/>
      <c r="C69" s="581" t="s">
        <v>255</v>
      </c>
      <c r="D69" s="582"/>
      <c r="E69" s="582"/>
      <c r="F69" s="225">
        <f>+F65+F66</f>
        <v>0</v>
      </c>
      <c r="G69" s="386" t="s">
        <v>137</v>
      </c>
      <c r="H69" s="387"/>
      <c r="I69" s="387"/>
      <c r="J69" s="387"/>
      <c r="K69" s="387"/>
      <c r="L69" s="387"/>
      <c r="M69" s="387"/>
      <c r="N69" s="387"/>
      <c r="O69" s="387"/>
      <c r="P69" s="387"/>
      <c r="Q69" s="388"/>
      <c r="R69" s="48">
        <f>SUM(R64:R68)</f>
        <v>0</v>
      </c>
    </row>
    <row r="70" spans="1:18" ht="13.8" thickBot="1" x14ac:dyDescent="0.3">
      <c r="A70" s="345"/>
      <c r="B70" s="78"/>
      <c r="C70" s="34" t="s">
        <v>28</v>
      </c>
      <c r="D70" s="549" t="s">
        <v>136</v>
      </c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8"/>
      <c r="R70" s="49">
        <f>(R64+R67+R68)*'Valid Values and Workbook Info'!$B$12 + (R65)*'Valid Values and Workbook Info'!$B$13 + (R66)*'Valid Values and Workbook Info'!$B$14</f>
        <v>0</v>
      </c>
    </row>
    <row r="71" spans="1:18" ht="14.25" customHeight="1" thickBot="1" x14ac:dyDescent="0.3">
      <c r="A71" s="345"/>
      <c r="B71" s="386" t="s">
        <v>132</v>
      </c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8"/>
      <c r="R71" s="49">
        <f>R61+R69</f>
        <v>0</v>
      </c>
    </row>
    <row r="72" spans="1:18" ht="15.75" customHeight="1" thickBot="1" x14ac:dyDescent="0.3">
      <c r="A72" s="345"/>
      <c r="B72" s="22" t="s">
        <v>71</v>
      </c>
      <c r="C72" s="549" t="s">
        <v>133</v>
      </c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8"/>
      <c r="R72" s="49">
        <f>R62+R70</f>
        <v>0</v>
      </c>
    </row>
    <row r="73" spans="1:18" ht="15.75" customHeight="1" thickBot="1" x14ac:dyDescent="0.3">
      <c r="A73" s="346"/>
      <c r="B73" s="386" t="s">
        <v>142</v>
      </c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8"/>
      <c r="R73" s="50">
        <f>SUM(R71:R72)</f>
        <v>0</v>
      </c>
    </row>
    <row r="74" spans="1:18" ht="13.5" customHeight="1" thickBot="1" x14ac:dyDescent="0.3">
      <c r="A74" s="355" t="s">
        <v>228</v>
      </c>
      <c r="B74" s="60"/>
      <c r="C74" s="32" t="s">
        <v>22</v>
      </c>
      <c r="D74" s="357" t="s">
        <v>148</v>
      </c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4"/>
    </row>
    <row r="75" spans="1:18" ht="21" x14ac:dyDescent="0.25">
      <c r="A75" s="356"/>
      <c r="B75" s="61" t="s">
        <v>72</v>
      </c>
      <c r="C75" s="31" t="s">
        <v>102</v>
      </c>
      <c r="D75" s="358">
        <v>1</v>
      </c>
      <c r="E75" s="359"/>
      <c r="F75" s="360" t="s">
        <v>51</v>
      </c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2"/>
      <c r="R75" s="30">
        <v>0</v>
      </c>
    </row>
    <row r="76" spans="1:18" x14ac:dyDescent="0.25">
      <c r="A76" s="356"/>
      <c r="B76" s="61" t="s">
        <v>73</v>
      </c>
      <c r="C76" s="3" t="s">
        <v>59</v>
      </c>
      <c r="D76" s="350">
        <f t="shared" ref="D76:D95" si="2">D75+1</f>
        <v>2</v>
      </c>
      <c r="E76" s="363"/>
      <c r="F76" s="364" t="s">
        <v>52</v>
      </c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6"/>
      <c r="R76" s="17">
        <v>0</v>
      </c>
    </row>
    <row r="77" spans="1:18" x14ac:dyDescent="0.25">
      <c r="A77" s="356"/>
      <c r="B77" s="61" t="s">
        <v>126</v>
      </c>
      <c r="C77" s="3" t="s">
        <v>56</v>
      </c>
      <c r="D77" s="350">
        <f t="shared" si="2"/>
        <v>3</v>
      </c>
      <c r="E77" s="363"/>
      <c r="F77" s="364" t="s">
        <v>40</v>
      </c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6"/>
      <c r="R77" s="17">
        <v>0</v>
      </c>
    </row>
    <row r="78" spans="1:18" x14ac:dyDescent="0.25">
      <c r="A78" s="356"/>
      <c r="B78" s="367" t="s">
        <v>74</v>
      </c>
      <c r="C78" s="3" t="s">
        <v>54</v>
      </c>
      <c r="D78" s="350">
        <f t="shared" si="2"/>
        <v>4</v>
      </c>
      <c r="E78" s="363"/>
      <c r="F78" s="364" t="s">
        <v>101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6"/>
      <c r="R78" s="17">
        <v>0</v>
      </c>
    </row>
    <row r="79" spans="1:18" ht="12.75" customHeight="1" x14ac:dyDescent="0.25">
      <c r="A79" s="356"/>
      <c r="B79" s="368"/>
      <c r="C79" s="3" t="s">
        <v>57</v>
      </c>
      <c r="D79" s="350">
        <f t="shared" si="2"/>
        <v>5</v>
      </c>
      <c r="E79" s="363"/>
      <c r="F79" s="364" t="s">
        <v>42</v>
      </c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6"/>
      <c r="R79" s="17">
        <v>0</v>
      </c>
    </row>
    <row r="80" spans="1:18" ht="21" x14ac:dyDescent="0.25">
      <c r="A80" s="356"/>
      <c r="B80" s="368"/>
      <c r="C80" s="2" t="s">
        <v>244</v>
      </c>
      <c r="D80" s="350">
        <f t="shared" si="2"/>
        <v>6</v>
      </c>
      <c r="E80" s="363"/>
      <c r="F80" s="364" t="s">
        <v>44</v>
      </c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6"/>
      <c r="R80" s="17">
        <v>0</v>
      </c>
    </row>
    <row r="81" spans="1:18" x14ac:dyDescent="0.25">
      <c r="A81" s="356"/>
      <c r="B81" s="368"/>
      <c r="C81" s="194">
        <v>773911</v>
      </c>
      <c r="D81" s="350">
        <f t="shared" si="2"/>
        <v>7</v>
      </c>
      <c r="E81" s="363"/>
      <c r="F81" s="364" t="s">
        <v>243</v>
      </c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6"/>
      <c r="R81" s="17"/>
    </row>
    <row r="82" spans="1:18" x14ac:dyDescent="0.25">
      <c r="A82" s="356"/>
      <c r="B82" s="368"/>
      <c r="C82" s="3" t="s">
        <v>58</v>
      </c>
      <c r="D82" s="350">
        <f t="shared" si="2"/>
        <v>8</v>
      </c>
      <c r="E82" s="363"/>
      <c r="F82" s="364" t="s">
        <v>47</v>
      </c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6"/>
      <c r="R82" s="17">
        <v>0</v>
      </c>
    </row>
    <row r="83" spans="1:18" x14ac:dyDescent="0.25">
      <c r="A83" s="356"/>
      <c r="B83" s="347" t="s">
        <v>75</v>
      </c>
      <c r="C83" s="3" t="s">
        <v>103</v>
      </c>
      <c r="D83" s="350">
        <f t="shared" si="2"/>
        <v>9</v>
      </c>
      <c r="E83" s="363"/>
      <c r="F83" s="364" t="s">
        <v>37</v>
      </c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6"/>
      <c r="R83" s="17">
        <v>0</v>
      </c>
    </row>
    <row r="84" spans="1:18" x14ac:dyDescent="0.25">
      <c r="A84" s="356"/>
      <c r="B84" s="348"/>
      <c r="C84" s="3" t="s">
        <v>55</v>
      </c>
      <c r="D84" s="350">
        <f t="shared" si="2"/>
        <v>10</v>
      </c>
      <c r="E84" s="363"/>
      <c r="F84" s="364" t="s">
        <v>38</v>
      </c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366"/>
      <c r="R84" s="17">
        <v>0</v>
      </c>
    </row>
    <row r="85" spans="1:18" ht="25.5" customHeight="1" thickBot="1" x14ac:dyDescent="0.3">
      <c r="A85" s="356"/>
      <c r="B85" s="348"/>
      <c r="C85" s="400" t="s">
        <v>104</v>
      </c>
      <c r="D85" s="402">
        <f t="shared" si="2"/>
        <v>11</v>
      </c>
      <c r="E85" s="403"/>
      <c r="F85" s="406" t="s">
        <v>135</v>
      </c>
      <c r="G85" s="407"/>
      <c r="H85" s="407"/>
      <c r="I85" s="407"/>
      <c r="J85" s="407"/>
      <c r="K85" s="407"/>
      <c r="L85" s="407"/>
      <c r="M85" s="407"/>
      <c r="N85" s="407"/>
      <c r="O85" s="407"/>
      <c r="P85" s="407"/>
      <c r="Q85" s="408"/>
      <c r="R85" s="55"/>
    </row>
    <row r="86" spans="1:18" x14ac:dyDescent="0.25">
      <c r="A86" s="356"/>
      <c r="B86" s="348"/>
      <c r="C86" s="401"/>
      <c r="D86" s="404">
        <f t="shared" si="2"/>
        <v>12</v>
      </c>
      <c r="E86" s="405"/>
      <c r="F86" s="200" t="s">
        <v>61</v>
      </c>
      <c r="G86" s="409"/>
      <c r="H86" s="410"/>
      <c r="I86" s="410"/>
      <c r="J86" s="410"/>
      <c r="K86" s="410"/>
      <c r="L86" s="410"/>
      <c r="M86" s="410"/>
      <c r="N86" s="410"/>
      <c r="O86" s="410"/>
      <c r="P86" s="410"/>
      <c r="Q86" s="411"/>
      <c r="R86" s="20">
        <v>0</v>
      </c>
    </row>
    <row r="87" spans="1:18" x14ac:dyDescent="0.25">
      <c r="A87" s="356"/>
      <c r="B87" s="349"/>
      <c r="C87" s="199">
        <v>711902</v>
      </c>
      <c r="D87" s="350">
        <f>D85+1</f>
        <v>12</v>
      </c>
      <c r="E87" s="363"/>
      <c r="F87" s="352" t="s">
        <v>246</v>
      </c>
      <c r="G87" s="353"/>
      <c r="H87" s="353"/>
      <c r="I87" s="353"/>
      <c r="J87" s="353"/>
      <c r="K87" s="353"/>
      <c r="L87" s="353"/>
      <c r="M87" s="353"/>
      <c r="N87" s="353"/>
      <c r="O87" s="353"/>
      <c r="P87" s="353"/>
      <c r="Q87" s="354"/>
      <c r="R87" s="20"/>
    </row>
    <row r="88" spans="1:18" ht="12.75" customHeight="1" x14ac:dyDescent="0.25">
      <c r="A88" s="356"/>
      <c r="B88" s="242"/>
      <c r="C88" s="199"/>
      <c r="D88" s="350"/>
      <c r="E88" s="363"/>
      <c r="F88" s="418" t="s">
        <v>265</v>
      </c>
      <c r="G88" s="419"/>
      <c r="H88" s="419"/>
      <c r="I88" s="419"/>
      <c r="J88" s="419"/>
      <c r="K88" s="419"/>
      <c r="L88" s="419"/>
      <c r="M88" s="419"/>
      <c r="N88" s="419"/>
      <c r="O88" s="419"/>
      <c r="P88" s="419"/>
      <c r="Q88" s="420"/>
      <c r="R88" s="20">
        <f>'Participant Support Budget'!E10</f>
        <v>0</v>
      </c>
    </row>
    <row r="89" spans="1:18" x14ac:dyDescent="0.25">
      <c r="A89" s="356"/>
      <c r="B89" s="61" t="s">
        <v>76</v>
      </c>
      <c r="C89" s="14">
        <v>711991</v>
      </c>
      <c r="D89" s="350">
        <f>D86+1</f>
        <v>13</v>
      </c>
      <c r="E89" s="363"/>
      <c r="F89" s="412" t="s">
        <v>45</v>
      </c>
      <c r="G89" s="413"/>
      <c r="H89" s="413"/>
      <c r="I89" s="413"/>
      <c r="J89" s="413"/>
      <c r="K89" s="413"/>
      <c r="L89" s="413"/>
      <c r="M89" s="413"/>
      <c r="N89" s="413"/>
      <c r="O89" s="413"/>
      <c r="P89" s="413"/>
      <c r="Q89" s="414"/>
      <c r="R89" s="17">
        <v>0</v>
      </c>
    </row>
    <row r="90" spans="1:18" x14ac:dyDescent="0.25">
      <c r="A90" s="450">
        <f>R97</f>
        <v>0</v>
      </c>
      <c r="B90" s="61" t="s">
        <v>77</v>
      </c>
      <c r="C90" s="14">
        <v>711510</v>
      </c>
      <c r="D90" s="350">
        <f t="shared" si="2"/>
        <v>14</v>
      </c>
      <c r="E90" s="363"/>
      <c r="F90" s="415" t="s">
        <v>46</v>
      </c>
      <c r="G90" s="416"/>
      <c r="H90" s="416"/>
      <c r="I90" s="416"/>
      <c r="J90" s="416"/>
      <c r="K90" s="416"/>
      <c r="L90" s="416"/>
      <c r="M90" s="416"/>
      <c r="N90" s="416"/>
      <c r="O90" s="416"/>
      <c r="P90" s="416"/>
      <c r="Q90" s="417"/>
      <c r="R90" s="17">
        <v>0</v>
      </c>
    </row>
    <row r="91" spans="1:18" ht="61.8" x14ac:dyDescent="0.25">
      <c r="A91" s="450"/>
      <c r="B91" s="61" t="s">
        <v>78</v>
      </c>
      <c r="C91" s="2" t="s">
        <v>105</v>
      </c>
      <c r="D91" s="350">
        <f t="shared" si="2"/>
        <v>15</v>
      </c>
      <c r="E91" s="363"/>
      <c r="F91" s="415" t="s">
        <v>106</v>
      </c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7"/>
      <c r="R91" s="17">
        <v>0</v>
      </c>
    </row>
    <row r="92" spans="1:18" x14ac:dyDescent="0.25">
      <c r="A92" s="450"/>
      <c r="B92" s="61" t="s">
        <v>264</v>
      </c>
      <c r="C92" s="14">
        <v>772103</v>
      </c>
      <c r="D92" s="350">
        <f t="shared" si="2"/>
        <v>16</v>
      </c>
      <c r="E92" s="363"/>
      <c r="F92" s="415" t="s">
        <v>127</v>
      </c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7"/>
      <c r="R92" s="17">
        <v>0</v>
      </c>
    </row>
    <row r="93" spans="1:18" x14ac:dyDescent="0.25">
      <c r="A93" s="450"/>
      <c r="B93" s="61" t="s">
        <v>79</v>
      </c>
      <c r="C93" s="3" t="s">
        <v>107</v>
      </c>
      <c r="D93" s="350">
        <f t="shared" si="2"/>
        <v>17</v>
      </c>
      <c r="E93" s="363"/>
      <c r="F93" s="415" t="s">
        <v>48</v>
      </c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7"/>
      <c r="R93" s="17">
        <v>0</v>
      </c>
    </row>
    <row r="94" spans="1:18" x14ac:dyDescent="0.25">
      <c r="A94" s="450"/>
      <c r="B94" s="61" t="s">
        <v>80</v>
      </c>
      <c r="C94" s="3" t="s">
        <v>108</v>
      </c>
      <c r="D94" s="350">
        <f t="shared" si="2"/>
        <v>18</v>
      </c>
      <c r="E94" s="363"/>
      <c r="F94" s="415" t="s">
        <v>49</v>
      </c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7"/>
      <c r="R94" s="17">
        <v>0</v>
      </c>
    </row>
    <row r="95" spans="1:18" x14ac:dyDescent="0.25">
      <c r="A95" s="450"/>
      <c r="B95" s="61" t="s">
        <v>81</v>
      </c>
      <c r="C95" s="3" t="s">
        <v>109</v>
      </c>
      <c r="D95" s="452">
        <f t="shared" si="2"/>
        <v>19</v>
      </c>
      <c r="E95" s="453"/>
      <c r="F95" s="415" t="s">
        <v>110</v>
      </c>
      <c r="G95" s="416"/>
      <c r="H95" s="416"/>
      <c r="I95" s="416"/>
      <c r="J95" s="416"/>
      <c r="K95" s="416"/>
      <c r="L95" s="416"/>
      <c r="M95" s="416"/>
      <c r="N95" s="416"/>
      <c r="O95" s="416"/>
      <c r="P95" s="416"/>
      <c r="Q95" s="417"/>
      <c r="R95" s="17">
        <v>0</v>
      </c>
    </row>
    <row r="96" spans="1:18" ht="13.8" thickBot="1" x14ac:dyDescent="0.3">
      <c r="A96" s="450"/>
      <c r="B96" s="62" t="s">
        <v>82</v>
      </c>
      <c r="C96" s="18">
        <v>768301</v>
      </c>
      <c r="D96" s="392">
        <f>D95+1</f>
        <v>20</v>
      </c>
      <c r="E96" s="573"/>
      <c r="F96" s="421" t="s">
        <v>111</v>
      </c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3"/>
      <c r="R96" s="19">
        <v>0</v>
      </c>
    </row>
    <row r="97" spans="1:18" ht="18.75" customHeight="1" thickBot="1" x14ac:dyDescent="0.3">
      <c r="A97" s="451"/>
      <c r="B97" s="387" t="s">
        <v>139</v>
      </c>
      <c r="C97" s="387"/>
      <c r="D97" s="387"/>
      <c r="E97" s="387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8"/>
      <c r="R97" s="54">
        <f>SUM(R75:R96)</f>
        <v>0</v>
      </c>
    </row>
    <row r="98" spans="1:18" ht="13.5" customHeight="1" thickBot="1" x14ac:dyDescent="0.3">
      <c r="A98" s="424" t="s">
        <v>162</v>
      </c>
      <c r="B98" s="426" t="s">
        <v>161</v>
      </c>
      <c r="C98" s="429">
        <v>772952</v>
      </c>
      <c r="D98" s="432" t="s">
        <v>125</v>
      </c>
      <c r="E98" s="433"/>
      <c r="F98" s="438" t="s">
        <v>171</v>
      </c>
      <c r="G98" s="439"/>
      <c r="H98" s="439"/>
      <c r="I98" s="439"/>
      <c r="J98" s="439"/>
      <c r="K98" s="439"/>
      <c r="L98" s="439"/>
      <c r="M98" s="439"/>
      <c r="N98" s="439"/>
      <c r="O98" s="439"/>
      <c r="P98" s="439"/>
      <c r="Q98" s="440"/>
      <c r="R98" s="56"/>
    </row>
    <row r="99" spans="1:18" ht="12.75" hidden="1" customHeight="1" x14ac:dyDescent="0.25">
      <c r="A99" s="425"/>
      <c r="B99" s="427"/>
      <c r="C99" s="430"/>
      <c r="D99" s="434"/>
      <c r="E99" s="435"/>
      <c r="F99" s="441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3"/>
      <c r="R99" s="20">
        <v>0</v>
      </c>
    </row>
    <row r="100" spans="1:18" ht="13.5" customHeight="1" thickBot="1" x14ac:dyDescent="0.3">
      <c r="A100" s="425"/>
      <c r="B100" s="427"/>
      <c r="C100" s="430"/>
      <c r="D100" s="434"/>
      <c r="E100" s="435"/>
      <c r="F100" s="444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6"/>
      <c r="R100" s="56"/>
    </row>
    <row r="101" spans="1:18" ht="14.1" customHeight="1" thickBot="1" x14ac:dyDescent="0.3">
      <c r="A101" s="63">
        <f>SUM(R99:R101)</f>
        <v>0</v>
      </c>
      <c r="B101" s="428"/>
      <c r="C101" s="431"/>
      <c r="D101" s="436"/>
      <c r="E101" s="437"/>
      <c r="F101" s="447" t="s">
        <v>173</v>
      </c>
      <c r="G101" s="448"/>
      <c r="H101" s="448"/>
      <c r="I101" s="448"/>
      <c r="J101" s="448"/>
      <c r="K101" s="448"/>
      <c r="L101" s="448"/>
      <c r="M101" s="448"/>
      <c r="N101" s="448"/>
      <c r="O101" s="448"/>
      <c r="P101" s="448"/>
      <c r="Q101" s="449"/>
      <c r="R101" s="103">
        <f>'Project Subcontractor Budgets'!E55</f>
        <v>0</v>
      </c>
    </row>
    <row r="102" spans="1:18" ht="12.75" customHeight="1" thickBot="1" x14ac:dyDescent="0.3">
      <c r="A102" s="424" t="s">
        <v>163</v>
      </c>
      <c r="B102" s="426" t="s">
        <v>160</v>
      </c>
      <c r="C102" s="429">
        <v>772951</v>
      </c>
      <c r="D102" s="432" t="s">
        <v>247</v>
      </c>
      <c r="E102" s="433"/>
      <c r="F102" s="438" t="s">
        <v>171</v>
      </c>
      <c r="G102" s="439"/>
      <c r="H102" s="439"/>
      <c r="I102" s="439"/>
      <c r="J102" s="439"/>
      <c r="K102" s="439"/>
      <c r="L102" s="439"/>
      <c r="M102" s="439"/>
      <c r="N102" s="439"/>
      <c r="O102" s="439"/>
      <c r="P102" s="439"/>
      <c r="Q102" s="440"/>
      <c r="R102" s="56"/>
    </row>
    <row r="103" spans="1:18" ht="12.75" hidden="1" customHeight="1" x14ac:dyDescent="0.25">
      <c r="A103" s="425"/>
      <c r="B103" s="427"/>
      <c r="C103" s="430"/>
      <c r="D103" s="434"/>
      <c r="E103" s="435"/>
      <c r="F103" s="441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3"/>
      <c r="R103" s="20">
        <v>0</v>
      </c>
    </row>
    <row r="104" spans="1:18" ht="13.8" thickBot="1" x14ac:dyDescent="0.3">
      <c r="A104" s="425"/>
      <c r="B104" s="427"/>
      <c r="C104" s="430"/>
      <c r="D104" s="434"/>
      <c r="E104" s="435"/>
      <c r="F104" s="444"/>
      <c r="G104" s="445"/>
      <c r="H104" s="445"/>
      <c r="I104" s="445"/>
      <c r="J104" s="445"/>
      <c r="K104" s="445"/>
      <c r="L104" s="445"/>
      <c r="M104" s="445"/>
      <c r="N104" s="445"/>
      <c r="O104" s="445"/>
      <c r="P104" s="445"/>
      <c r="Q104" s="446"/>
      <c r="R104" s="56"/>
    </row>
    <row r="105" spans="1:18" ht="14.1" customHeight="1" thickBot="1" x14ac:dyDescent="0.3">
      <c r="A105" s="39">
        <f>SUM(R103:R105)</f>
        <v>0</v>
      </c>
      <c r="B105" s="428"/>
      <c r="C105" s="431"/>
      <c r="D105" s="436"/>
      <c r="E105" s="437"/>
      <c r="F105" s="467" t="s">
        <v>172</v>
      </c>
      <c r="G105" s="468"/>
      <c r="H105" s="468"/>
      <c r="I105" s="468"/>
      <c r="J105" s="468"/>
      <c r="K105" s="468"/>
      <c r="L105" s="468"/>
      <c r="M105" s="468"/>
      <c r="N105" s="468"/>
      <c r="O105" s="468"/>
      <c r="P105" s="468"/>
      <c r="Q105" s="469"/>
      <c r="R105" s="103">
        <f>'Project Subcontractor Budgets'!E54</f>
        <v>0</v>
      </c>
    </row>
    <row r="106" spans="1:18" ht="15" customHeight="1" thickBot="1" x14ac:dyDescent="0.3">
      <c r="A106" s="38" t="s">
        <v>68</v>
      </c>
      <c r="B106" s="37" t="s">
        <v>85</v>
      </c>
      <c r="C106" s="23" t="s">
        <v>60</v>
      </c>
      <c r="D106" s="454">
        <v>23</v>
      </c>
      <c r="E106" s="455"/>
      <c r="F106" s="456" t="s">
        <v>112</v>
      </c>
      <c r="G106" s="457"/>
      <c r="H106" s="457"/>
      <c r="I106" s="457"/>
      <c r="J106" s="457"/>
      <c r="K106" s="457"/>
      <c r="L106" s="457"/>
      <c r="M106" s="457"/>
      <c r="N106" s="457"/>
      <c r="O106" s="457"/>
      <c r="P106" s="457"/>
      <c r="Q106" s="458"/>
      <c r="R106" s="24">
        <f>SUM('Proposal Budget Year 2'!R106*1.03)</f>
        <v>0</v>
      </c>
    </row>
    <row r="107" spans="1:18" ht="11.25" customHeight="1" thickBot="1" x14ac:dyDescent="0.3">
      <c r="A107" s="39">
        <f>R106</f>
        <v>0</v>
      </c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60"/>
      <c r="R107" s="68"/>
    </row>
    <row r="108" spans="1:18" ht="12" customHeight="1" thickBot="1" x14ac:dyDescent="0.3">
      <c r="A108" s="461"/>
      <c r="B108" s="462"/>
      <c r="C108" s="357" t="s">
        <v>122</v>
      </c>
      <c r="D108" s="343"/>
      <c r="E108" s="343"/>
      <c r="F108" s="343"/>
      <c r="G108" s="343"/>
      <c r="H108" s="343"/>
      <c r="I108" s="343"/>
      <c r="J108" s="343"/>
      <c r="K108" s="343"/>
      <c r="L108" s="343"/>
      <c r="M108" s="343"/>
      <c r="N108" s="343"/>
      <c r="O108" s="343"/>
      <c r="P108" s="343"/>
      <c r="Q108" s="344"/>
      <c r="R108" s="68"/>
    </row>
    <row r="109" spans="1:18" ht="13.5" customHeight="1" thickBot="1" x14ac:dyDescent="0.3">
      <c r="A109" s="463"/>
      <c r="B109" s="464"/>
      <c r="C109" s="465" t="s">
        <v>134</v>
      </c>
      <c r="D109" s="381"/>
      <c r="E109" s="381"/>
      <c r="F109" s="381"/>
      <c r="G109" s="381"/>
      <c r="H109" s="381"/>
      <c r="I109" s="381"/>
      <c r="J109" s="381"/>
      <c r="K109" s="381"/>
      <c r="L109" s="381"/>
      <c r="M109" s="381"/>
      <c r="N109" s="381"/>
      <c r="O109" s="381"/>
      <c r="P109" s="381"/>
      <c r="Q109" s="466"/>
      <c r="R109" s="69"/>
    </row>
    <row r="110" spans="1:18" ht="12.75" customHeight="1" x14ac:dyDescent="0.25">
      <c r="A110" s="355" t="s">
        <v>229</v>
      </c>
      <c r="B110" s="64" t="s">
        <v>86</v>
      </c>
      <c r="C110" s="28" t="s">
        <v>113</v>
      </c>
      <c r="D110" s="358">
        <v>24</v>
      </c>
      <c r="E110" s="359"/>
      <c r="F110" s="360" t="s">
        <v>30</v>
      </c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474"/>
      <c r="R110" s="29">
        <v>0</v>
      </c>
    </row>
    <row r="111" spans="1:18" x14ac:dyDescent="0.25">
      <c r="A111" s="382"/>
      <c r="B111" s="65" t="s">
        <v>87</v>
      </c>
      <c r="C111" s="25" t="s">
        <v>114</v>
      </c>
      <c r="D111" s="350">
        <f t="shared" ref="D111:D124" si="3">D110+1</f>
        <v>25</v>
      </c>
      <c r="E111" s="363"/>
      <c r="F111" s="364" t="s">
        <v>31</v>
      </c>
      <c r="G111" s="365"/>
      <c r="H111" s="365"/>
      <c r="I111" s="365"/>
      <c r="J111" s="365"/>
      <c r="K111" s="365"/>
      <c r="L111" s="365"/>
      <c r="M111" s="365"/>
      <c r="N111" s="365"/>
      <c r="O111" s="365"/>
      <c r="P111" s="365"/>
      <c r="Q111" s="470"/>
      <c r="R111" s="20">
        <v>0</v>
      </c>
    </row>
    <row r="112" spans="1:18" x14ac:dyDescent="0.25">
      <c r="A112" s="382"/>
      <c r="B112" s="65" t="s">
        <v>88</v>
      </c>
      <c r="C112" s="25" t="s">
        <v>115</v>
      </c>
      <c r="D112" s="350">
        <f t="shared" si="3"/>
        <v>26</v>
      </c>
      <c r="E112" s="363"/>
      <c r="F112" s="364" t="s">
        <v>32</v>
      </c>
      <c r="G112" s="365"/>
      <c r="H112" s="365"/>
      <c r="I112" s="365"/>
      <c r="J112" s="365"/>
      <c r="K112" s="365"/>
      <c r="L112" s="365"/>
      <c r="M112" s="365"/>
      <c r="N112" s="365"/>
      <c r="O112" s="365"/>
      <c r="P112" s="365"/>
      <c r="Q112" s="470"/>
      <c r="R112" s="20">
        <v>0</v>
      </c>
    </row>
    <row r="113" spans="1:18" x14ac:dyDescent="0.25">
      <c r="A113" s="382"/>
      <c r="B113" s="65" t="s">
        <v>89</v>
      </c>
      <c r="C113" s="26">
        <v>711171</v>
      </c>
      <c r="D113" s="350">
        <f t="shared" si="3"/>
        <v>27</v>
      </c>
      <c r="E113" s="363"/>
      <c r="F113" s="471" t="s">
        <v>33</v>
      </c>
      <c r="G113" s="472"/>
      <c r="H113" s="472"/>
      <c r="I113" s="472"/>
      <c r="J113" s="472"/>
      <c r="K113" s="472"/>
      <c r="L113" s="472"/>
      <c r="M113" s="472"/>
      <c r="N113" s="472"/>
      <c r="O113" s="472"/>
      <c r="P113" s="472"/>
      <c r="Q113" s="473"/>
      <c r="R113" s="20">
        <v>0</v>
      </c>
    </row>
    <row r="114" spans="1:18" x14ac:dyDescent="0.25">
      <c r="A114" s="382"/>
      <c r="B114" s="65" t="s">
        <v>90</v>
      </c>
      <c r="C114" s="25" t="s">
        <v>116</v>
      </c>
      <c r="D114" s="350">
        <f t="shared" si="3"/>
        <v>28</v>
      </c>
      <c r="E114" s="363"/>
      <c r="F114" s="364" t="s">
        <v>34</v>
      </c>
      <c r="G114" s="365"/>
      <c r="H114" s="365"/>
      <c r="I114" s="365"/>
      <c r="J114" s="365"/>
      <c r="K114" s="365"/>
      <c r="L114" s="365"/>
      <c r="M114" s="365"/>
      <c r="N114" s="365"/>
      <c r="O114" s="365"/>
      <c r="P114" s="365"/>
      <c r="Q114" s="470"/>
      <c r="R114" s="20">
        <v>0</v>
      </c>
    </row>
    <row r="115" spans="1:18" x14ac:dyDescent="0.25">
      <c r="A115" s="382"/>
      <c r="B115" s="65" t="s">
        <v>91</v>
      </c>
      <c r="C115" s="26">
        <v>773821</v>
      </c>
      <c r="D115" s="350">
        <f t="shared" si="3"/>
        <v>29</v>
      </c>
      <c r="E115" s="363"/>
      <c r="F115" s="471" t="s">
        <v>35</v>
      </c>
      <c r="G115" s="472"/>
      <c r="H115" s="472"/>
      <c r="I115" s="472"/>
      <c r="J115" s="472"/>
      <c r="K115" s="472"/>
      <c r="L115" s="472"/>
      <c r="M115" s="472"/>
      <c r="N115" s="472"/>
      <c r="O115" s="472"/>
      <c r="P115" s="472"/>
      <c r="Q115" s="473"/>
      <c r="R115" s="20">
        <v>0</v>
      </c>
    </row>
    <row r="116" spans="1:18" x14ac:dyDescent="0.25">
      <c r="A116" s="382"/>
      <c r="B116" s="65" t="s">
        <v>248</v>
      </c>
      <c r="C116" s="26">
        <v>773810</v>
      </c>
      <c r="D116" s="350">
        <f>D115+1</f>
        <v>30</v>
      </c>
      <c r="E116" s="363"/>
      <c r="F116" s="364" t="s">
        <v>250</v>
      </c>
      <c r="G116" s="472"/>
      <c r="H116" s="472"/>
      <c r="I116" s="472"/>
      <c r="J116" s="472"/>
      <c r="K116" s="472"/>
      <c r="L116" s="472"/>
      <c r="M116" s="472"/>
      <c r="N116" s="472"/>
      <c r="O116" s="472"/>
      <c r="P116" s="472"/>
      <c r="Q116" s="473"/>
      <c r="R116" s="20">
        <v>0</v>
      </c>
    </row>
    <row r="117" spans="1:18" x14ac:dyDescent="0.25">
      <c r="A117" s="382"/>
      <c r="B117" s="65" t="s">
        <v>92</v>
      </c>
      <c r="C117" s="26">
        <v>773801</v>
      </c>
      <c r="D117" s="350">
        <f>D116+1</f>
        <v>31</v>
      </c>
      <c r="E117" s="363"/>
      <c r="F117" s="364" t="s">
        <v>36</v>
      </c>
      <c r="G117" s="365"/>
      <c r="H117" s="365"/>
      <c r="I117" s="365"/>
      <c r="J117" s="365"/>
      <c r="K117" s="365"/>
      <c r="L117" s="365"/>
      <c r="M117" s="365"/>
      <c r="N117" s="365"/>
      <c r="O117" s="365"/>
      <c r="P117" s="365"/>
      <c r="Q117" s="470"/>
      <c r="R117" s="20">
        <v>0</v>
      </c>
    </row>
    <row r="118" spans="1:18" x14ac:dyDescent="0.25">
      <c r="A118" s="382"/>
      <c r="B118" s="65" t="s">
        <v>93</v>
      </c>
      <c r="C118" s="26">
        <v>711196</v>
      </c>
      <c r="D118" s="350">
        <f t="shared" si="3"/>
        <v>32</v>
      </c>
      <c r="E118" s="363"/>
      <c r="F118" s="471" t="s">
        <v>39</v>
      </c>
      <c r="G118" s="472"/>
      <c r="H118" s="472"/>
      <c r="I118" s="472"/>
      <c r="J118" s="472"/>
      <c r="K118" s="472"/>
      <c r="L118" s="472"/>
      <c r="M118" s="472"/>
      <c r="N118" s="472"/>
      <c r="O118" s="472"/>
      <c r="P118" s="472"/>
      <c r="Q118" s="473"/>
      <c r="R118" s="20">
        <v>0</v>
      </c>
    </row>
    <row r="119" spans="1:18" x14ac:dyDescent="0.25">
      <c r="A119" s="382"/>
      <c r="B119" s="65" t="s">
        <v>94</v>
      </c>
      <c r="C119" s="25" t="s">
        <v>117</v>
      </c>
      <c r="D119" s="350">
        <f t="shared" si="3"/>
        <v>33</v>
      </c>
      <c r="E119" s="363"/>
      <c r="F119" s="471" t="s">
        <v>41</v>
      </c>
      <c r="G119" s="472"/>
      <c r="H119" s="472"/>
      <c r="I119" s="472"/>
      <c r="J119" s="472"/>
      <c r="K119" s="472"/>
      <c r="L119" s="472"/>
      <c r="M119" s="472"/>
      <c r="N119" s="472"/>
      <c r="O119" s="472"/>
      <c r="P119" s="472"/>
      <c r="Q119" s="473"/>
      <c r="R119" s="20">
        <v>0</v>
      </c>
    </row>
    <row r="120" spans="1:18" x14ac:dyDescent="0.25">
      <c r="A120" s="450">
        <f>R125</f>
        <v>0</v>
      </c>
      <c r="B120" s="65" t="s">
        <v>95</v>
      </c>
      <c r="C120" s="25" t="s">
        <v>118</v>
      </c>
      <c r="D120" s="350">
        <f t="shared" si="3"/>
        <v>34</v>
      </c>
      <c r="E120" s="363"/>
      <c r="F120" s="364" t="s">
        <v>43</v>
      </c>
      <c r="G120" s="365"/>
      <c r="H120" s="365"/>
      <c r="I120" s="365"/>
      <c r="J120" s="365"/>
      <c r="K120" s="365"/>
      <c r="L120" s="365"/>
      <c r="M120" s="365"/>
      <c r="N120" s="365"/>
      <c r="O120" s="365"/>
      <c r="P120" s="365"/>
      <c r="Q120" s="470"/>
      <c r="R120" s="20">
        <v>0</v>
      </c>
    </row>
    <row r="121" spans="1:18" x14ac:dyDescent="0.25">
      <c r="A121" s="450"/>
      <c r="B121" s="65" t="s">
        <v>96</v>
      </c>
      <c r="C121" s="25" t="s">
        <v>119</v>
      </c>
      <c r="D121" s="350">
        <f t="shared" si="3"/>
        <v>35</v>
      </c>
      <c r="E121" s="363"/>
      <c r="F121" s="471" t="s">
        <v>249</v>
      </c>
      <c r="G121" s="472"/>
      <c r="H121" s="472"/>
      <c r="I121" s="472"/>
      <c r="J121" s="472"/>
      <c r="K121" s="472"/>
      <c r="L121" s="472"/>
      <c r="M121" s="472"/>
      <c r="N121" s="472"/>
      <c r="O121" s="472"/>
      <c r="P121" s="472"/>
      <c r="Q121" s="473"/>
      <c r="R121" s="20">
        <v>0</v>
      </c>
    </row>
    <row r="122" spans="1:18" x14ac:dyDescent="0.25">
      <c r="A122" s="450"/>
      <c r="B122" s="65" t="s">
        <v>97</v>
      </c>
      <c r="C122" s="25" t="s">
        <v>120</v>
      </c>
      <c r="D122" s="350">
        <f t="shared" si="3"/>
        <v>36</v>
      </c>
      <c r="E122" s="363"/>
      <c r="F122" s="471" t="s">
        <v>9</v>
      </c>
      <c r="G122" s="472"/>
      <c r="H122" s="472"/>
      <c r="I122" s="472"/>
      <c r="J122" s="472"/>
      <c r="K122" s="472"/>
      <c r="L122" s="472"/>
      <c r="M122" s="472"/>
      <c r="N122" s="472"/>
      <c r="O122" s="472"/>
      <c r="P122" s="472"/>
      <c r="Q122" s="473"/>
      <c r="R122" s="20">
        <v>0</v>
      </c>
    </row>
    <row r="123" spans="1:18" x14ac:dyDescent="0.25">
      <c r="A123" s="450"/>
      <c r="B123" s="65" t="s">
        <v>98</v>
      </c>
      <c r="C123" s="26">
        <v>711440</v>
      </c>
      <c r="D123" s="350">
        <f t="shared" si="3"/>
        <v>37</v>
      </c>
      <c r="E123" s="363"/>
      <c r="F123" s="364" t="s">
        <v>121</v>
      </c>
      <c r="G123" s="365"/>
      <c r="H123" s="365"/>
      <c r="I123" s="365"/>
      <c r="J123" s="365"/>
      <c r="K123" s="365"/>
      <c r="L123" s="365"/>
      <c r="M123" s="365"/>
      <c r="N123" s="365"/>
      <c r="O123" s="365"/>
      <c r="P123" s="365"/>
      <c r="Q123" s="470"/>
      <c r="R123" s="20">
        <v>0</v>
      </c>
    </row>
    <row r="124" spans="1:18" ht="13.8" thickBot="1" x14ac:dyDescent="0.3">
      <c r="A124" s="450"/>
      <c r="B124" s="41" t="s">
        <v>124</v>
      </c>
      <c r="C124" s="27" t="s">
        <v>62</v>
      </c>
      <c r="D124" s="350">
        <f t="shared" si="3"/>
        <v>38</v>
      </c>
      <c r="E124" s="363"/>
      <c r="F124" s="475" t="s">
        <v>50</v>
      </c>
      <c r="G124" s="476"/>
      <c r="H124" s="476"/>
      <c r="I124" s="476"/>
      <c r="J124" s="476"/>
      <c r="K124" s="476"/>
      <c r="L124" s="476"/>
      <c r="M124" s="476"/>
      <c r="N124" s="476"/>
      <c r="O124" s="476"/>
      <c r="P124" s="476"/>
      <c r="Q124" s="477"/>
      <c r="R124" s="21">
        <v>0</v>
      </c>
    </row>
    <row r="125" spans="1:18" ht="15" customHeight="1" thickBot="1" x14ac:dyDescent="0.3">
      <c r="A125" s="451"/>
      <c r="B125" s="387" t="s">
        <v>138</v>
      </c>
      <c r="C125" s="387"/>
      <c r="D125" s="387"/>
      <c r="E125" s="387"/>
      <c r="F125" s="387"/>
      <c r="G125" s="387"/>
      <c r="H125" s="387"/>
      <c r="I125" s="387"/>
      <c r="J125" s="387"/>
      <c r="K125" s="387"/>
      <c r="L125" s="387"/>
      <c r="M125" s="387"/>
      <c r="N125" s="387"/>
      <c r="O125" s="387"/>
      <c r="P125" s="387"/>
      <c r="Q125" s="478"/>
      <c r="R125" s="53">
        <f>SUM(R110:R124)</f>
        <v>0</v>
      </c>
    </row>
    <row r="126" spans="1:18" s="163" customFormat="1" ht="20.25" customHeight="1" thickBot="1" x14ac:dyDescent="0.3">
      <c r="A126" s="355" t="s">
        <v>230</v>
      </c>
      <c r="B126" s="339" t="s">
        <v>147</v>
      </c>
      <c r="C126" s="339"/>
      <c r="D126" s="339"/>
      <c r="E126" s="339"/>
      <c r="F126" s="339"/>
      <c r="G126" s="339"/>
      <c r="H126" s="339"/>
      <c r="I126" s="339"/>
      <c r="J126" s="339"/>
      <c r="K126" s="339"/>
      <c r="L126" s="339"/>
      <c r="M126" s="339"/>
      <c r="N126" s="339"/>
      <c r="O126" s="339"/>
      <c r="P126" s="339"/>
      <c r="Q126" s="339"/>
      <c r="R126" s="340"/>
    </row>
    <row r="127" spans="1:18" ht="13.8" thickBot="1" x14ac:dyDescent="0.3">
      <c r="A127" s="382"/>
      <c r="B127" s="479" t="s">
        <v>99</v>
      </c>
      <c r="C127" s="481" t="s">
        <v>29</v>
      </c>
      <c r="D127" s="484" t="s">
        <v>242</v>
      </c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5"/>
      <c r="P127" s="485"/>
      <c r="Q127" s="486"/>
      <c r="R127" s="57"/>
    </row>
    <row r="128" spans="1:18" x14ac:dyDescent="0.25">
      <c r="A128" s="382"/>
      <c r="B128" s="480"/>
      <c r="C128" s="482"/>
      <c r="D128" s="493" t="s">
        <v>53</v>
      </c>
      <c r="E128" s="494"/>
      <c r="F128" s="495"/>
      <c r="G128" s="495"/>
      <c r="H128" s="495"/>
      <c r="I128" s="495"/>
      <c r="J128" s="495"/>
      <c r="K128" s="495"/>
      <c r="L128" s="495"/>
      <c r="M128" s="495"/>
      <c r="N128" s="496"/>
      <c r="O128" s="497"/>
      <c r="P128" s="498"/>
      <c r="Q128" s="499"/>
      <c r="R128" s="58"/>
    </row>
    <row r="129" spans="1:18" x14ac:dyDescent="0.25">
      <c r="A129" s="382"/>
      <c r="B129" s="480"/>
      <c r="C129" s="482"/>
      <c r="D129" s="500" t="s">
        <v>6</v>
      </c>
      <c r="E129" s="501"/>
      <c r="F129" s="502"/>
      <c r="G129" s="502"/>
      <c r="H129" s="502"/>
      <c r="I129" s="502"/>
      <c r="J129" s="502"/>
      <c r="K129" s="502"/>
      <c r="L129" s="502"/>
      <c r="M129" s="502"/>
      <c r="N129" s="503"/>
      <c r="O129" s="504" t="s">
        <v>144</v>
      </c>
      <c r="P129" s="504"/>
      <c r="Q129" s="505"/>
      <c r="R129" s="72">
        <v>0</v>
      </c>
    </row>
    <row r="130" spans="1:18" ht="13.8" thickBot="1" x14ac:dyDescent="0.3">
      <c r="A130" s="39">
        <f>R129</f>
        <v>0</v>
      </c>
      <c r="B130" s="487"/>
      <c r="C130" s="483"/>
      <c r="D130" s="523" t="s">
        <v>8</v>
      </c>
      <c r="E130" s="524"/>
      <c r="F130" s="525"/>
      <c r="G130" s="525"/>
      <c r="H130" s="525"/>
      <c r="I130" s="525"/>
      <c r="J130" s="525"/>
      <c r="K130" s="525"/>
      <c r="L130" s="525"/>
      <c r="M130" s="525"/>
      <c r="N130" s="526"/>
      <c r="O130" s="527"/>
      <c r="P130" s="528"/>
      <c r="Q130" s="529"/>
      <c r="R130" s="59"/>
    </row>
    <row r="131" spans="1:18" s="164" customFormat="1" ht="16.5" customHeight="1" thickBot="1" x14ac:dyDescent="0.3">
      <c r="A131" s="584" t="s">
        <v>143</v>
      </c>
      <c r="B131" s="530"/>
      <c r="C131" s="530"/>
      <c r="D131" s="530"/>
      <c r="E131" s="530"/>
      <c r="F131" s="530"/>
      <c r="G131" s="530"/>
      <c r="H131" s="530"/>
      <c r="I131" s="530"/>
      <c r="J131" s="530"/>
      <c r="K131" s="530"/>
      <c r="L131" s="530"/>
      <c r="M131" s="530"/>
      <c r="N131" s="530"/>
      <c r="O131" s="530"/>
      <c r="P131" s="530"/>
      <c r="Q131" s="585"/>
      <c r="R131" s="52">
        <f>(R73+R97+R125+R129) + SUM(R101:R106)</f>
        <v>0</v>
      </c>
    </row>
    <row r="132" spans="1:18" s="163" customFormat="1" ht="15.75" customHeight="1" thickBot="1" x14ac:dyDescent="0.3">
      <c r="A132" s="355" t="s">
        <v>69</v>
      </c>
      <c r="B132" s="532" t="s">
        <v>145</v>
      </c>
      <c r="C132" s="339"/>
      <c r="D132" s="339"/>
      <c r="E132" s="339"/>
      <c r="F132" s="339"/>
      <c r="G132" s="339"/>
      <c r="H132" s="339"/>
      <c r="I132" s="339"/>
      <c r="J132" s="339"/>
      <c r="K132" s="339"/>
      <c r="L132" s="339"/>
      <c r="M132" s="339"/>
      <c r="N132" s="339"/>
      <c r="O132" s="339"/>
      <c r="P132" s="339"/>
      <c r="Q132" s="339"/>
      <c r="R132" s="340"/>
    </row>
    <row r="133" spans="1:18" ht="15" customHeight="1" thickBot="1" x14ac:dyDescent="0.3">
      <c r="A133" s="382"/>
      <c r="B133" s="479" t="s">
        <v>100</v>
      </c>
      <c r="C133" s="481">
        <v>757003</v>
      </c>
      <c r="D133" s="488" t="s">
        <v>123</v>
      </c>
      <c r="E133" s="489"/>
      <c r="F133" s="490"/>
      <c r="G133" s="491">
        <f>'Project Budget Overview'!D11</f>
        <v>0</v>
      </c>
      <c r="H133" s="492"/>
      <c r="I133" s="583" t="s">
        <v>17</v>
      </c>
      <c r="J133" s="515"/>
      <c r="K133" s="515"/>
      <c r="L133" s="515"/>
      <c r="M133" s="515"/>
      <c r="N133" s="515"/>
      <c r="O133" s="515"/>
      <c r="P133" s="515"/>
      <c r="Q133" s="516"/>
      <c r="R133" s="44">
        <f>R131</f>
        <v>0</v>
      </c>
    </row>
    <row r="134" spans="1:18" ht="15" customHeight="1" thickBot="1" x14ac:dyDescent="0.3">
      <c r="A134" s="382"/>
      <c r="B134" s="487"/>
      <c r="C134" s="483"/>
      <c r="D134" s="488" t="s">
        <v>156</v>
      </c>
      <c r="E134" s="489"/>
      <c r="F134" s="490"/>
      <c r="G134" s="517">
        <f>'Project Budget Overview'!D10</f>
        <v>0</v>
      </c>
      <c r="H134" s="518"/>
      <c r="I134" s="518"/>
      <c r="J134" s="519"/>
      <c r="K134" s="520" t="s">
        <v>157</v>
      </c>
      <c r="L134" s="521"/>
      <c r="M134" s="521"/>
      <c r="N134" s="521"/>
      <c r="O134" s="521"/>
      <c r="P134" s="521"/>
      <c r="Q134" s="522"/>
      <c r="R134" s="148">
        <f>R133*G133</f>
        <v>0</v>
      </c>
    </row>
    <row r="135" spans="1:18" ht="13.8" hidden="1" thickBot="1" x14ac:dyDescent="0.3">
      <c r="A135" s="92"/>
      <c r="B135" s="93"/>
      <c r="C135" s="94"/>
      <c r="D135" s="4"/>
      <c r="E135" s="4"/>
      <c r="F135" s="1"/>
      <c r="G135" s="1"/>
      <c r="H135" s="1"/>
      <c r="I135" s="1"/>
      <c r="J135" s="506"/>
      <c r="K135" s="506"/>
      <c r="L135" s="99"/>
      <c r="M135" s="507"/>
      <c r="N135" s="507"/>
      <c r="O135" s="1"/>
      <c r="P135" s="1"/>
      <c r="Q135" s="40"/>
      <c r="R135" s="45"/>
    </row>
    <row r="136" spans="1:18" ht="13.8" hidden="1" thickBot="1" x14ac:dyDescent="0.3">
      <c r="A136" s="95">
        <f>R137</f>
        <v>0</v>
      </c>
      <c r="B136" s="93"/>
      <c r="C136" s="94"/>
      <c r="D136" s="1"/>
      <c r="E136" s="1"/>
      <c r="F136" s="1"/>
      <c r="G136" s="1"/>
      <c r="H136" s="1"/>
      <c r="I136" s="1"/>
      <c r="J136" s="506"/>
      <c r="K136" s="506"/>
      <c r="L136" s="99"/>
      <c r="M136" s="507"/>
      <c r="N136" s="507"/>
      <c r="O136" s="1"/>
      <c r="P136" s="1"/>
      <c r="Q136" s="100"/>
      <c r="R136" s="96"/>
    </row>
    <row r="137" spans="1:18" ht="13.8" thickBot="1" x14ac:dyDescent="0.3">
      <c r="A137" s="73">
        <f>R137</f>
        <v>0</v>
      </c>
      <c r="B137" s="386" t="s">
        <v>141</v>
      </c>
      <c r="C137" s="387"/>
      <c r="D137" s="387"/>
      <c r="E137" s="387"/>
      <c r="F137" s="387"/>
      <c r="G137" s="387"/>
      <c r="H137" s="387"/>
      <c r="I137" s="387"/>
      <c r="J137" s="387"/>
      <c r="K137" s="387"/>
      <c r="L137" s="387"/>
      <c r="M137" s="387"/>
      <c r="N137" s="387"/>
      <c r="O137" s="387"/>
      <c r="P137" s="387"/>
      <c r="Q137" s="388"/>
      <c r="R137" s="97">
        <f>R134</f>
        <v>0</v>
      </c>
    </row>
    <row r="138" spans="1:18" s="163" customFormat="1" ht="13.8" thickBot="1" x14ac:dyDescent="0.3">
      <c r="A138" s="43"/>
      <c r="B138" s="510" t="s">
        <v>146</v>
      </c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2"/>
      <c r="R138" s="51">
        <f>SUM(R131,R137)</f>
        <v>0</v>
      </c>
    </row>
  </sheetData>
  <mergeCells count="224">
    <mergeCell ref="G19:J19"/>
    <mergeCell ref="G21:J21"/>
    <mergeCell ref="G23:J23"/>
    <mergeCell ref="G25:J25"/>
    <mergeCell ref="D28:K28"/>
    <mergeCell ref="D30:K30"/>
    <mergeCell ref="D32:K32"/>
    <mergeCell ref="D34:K34"/>
    <mergeCell ref="G9:J9"/>
    <mergeCell ref="G11:J11"/>
    <mergeCell ref="G13:J13"/>
    <mergeCell ref="G15:J15"/>
    <mergeCell ref="G17:J17"/>
    <mergeCell ref="D16:K16"/>
    <mergeCell ref="D22:K22"/>
    <mergeCell ref="D24:K24"/>
    <mergeCell ref="D51:K51"/>
    <mergeCell ref="D53:K53"/>
    <mergeCell ref="D55:K55"/>
    <mergeCell ref="B60:D60"/>
    <mergeCell ref="D38:K38"/>
    <mergeCell ref="D40:K40"/>
    <mergeCell ref="G37:J37"/>
    <mergeCell ref="G39:J39"/>
    <mergeCell ref="G41:J41"/>
    <mergeCell ref="G43:J43"/>
    <mergeCell ref="G45:J45"/>
    <mergeCell ref="G56:J56"/>
    <mergeCell ref="G58:J58"/>
    <mergeCell ref="G50:J50"/>
    <mergeCell ref="G52:J52"/>
    <mergeCell ref="D57:K57"/>
    <mergeCell ref="D59:K59"/>
    <mergeCell ref="G54:J54"/>
    <mergeCell ref="B5:B59"/>
    <mergeCell ref="E5:F5"/>
    <mergeCell ref="G5:R5"/>
    <mergeCell ref="G6:R6"/>
    <mergeCell ref="G7:J7"/>
    <mergeCell ref="D8:K8"/>
    <mergeCell ref="F87:Q87"/>
    <mergeCell ref="D87:E87"/>
    <mergeCell ref="D83:E83"/>
    <mergeCell ref="D85:E86"/>
    <mergeCell ref="D84:E84"/>
    <mergeCell ref="F85:Q85"/>
    <mergeCell ref="B107:Q107"/>
    <mergeCell ref="D106:E106"/>
    <mergeCell ref="C109:Q109"/>
    <mergeCell ref="B102:B105"/>
    <mergeCell ref="F98:Q100"/>
    <mergeCell ref="F101:Q101"/>
    <mergeCell ref="F102:Q104"/>
    <mergeCell ref="F105:Q105"/>
    <mergeCell ref="B98:B101"/>
    <mergeCell ref="D89:E89"/>
    <mergeCell ref="D92:E92"/>
    <mergeCell ref="F90:Q90"/>
    <mergeCell ref="D90:E90"/>
    <mergeCell ref="D88:E88"/>
    <mergeCell ref="F88:Q88"/>
    <mergeCell ref="I133:Q133"/>
    <mergeCell ref="D127:N127"/>
    <mergeCell ref="O127:Q127"/>
    <mergeCell ref="D128:E128"/>
    <mergeCell ref="D117:E117"/>
    <mergeCell ref="F128:N128"/>
    <mergeCell ref="A120:A125"/>
    <mergeCell ref="A102:A104"/>
    <mergeCell ref="A110:A119"/>
    <mergeCell ref="F117:Q117"/>
    <mergeCell ref="F118:Q118"/>
    <mergeCell ref="D116:E116"/>
    <mergeCell ref="F116:Q116"/>
    <mergeCell ref="F111:Q111"/>
    <mergeCell ref="F112:Q112"/>
    <mergeCell ref="F113:Q113"/>
    <mergeCell ref="D110:E110"/>
    <mergeCell ref="D111:E111"/>
    <mergeCell ref="A108:B109"/>
    <mergeCell ref="C108:Q108"/>
    <mergeCell ref="D102:E105"/>
    <mergeCell ref="B138:Q138"/>
    <mergeCell ref="A131:Q131"/>
    <mergeCell ref="A126:A129"/>
    <mergeCell ref="B137:Q137"/>
    <mergeCell ref="O129:Q129"/>
    <mergeCell ref="J136:K136"/>
    <mergeCell ref="G134:J134"/>
    <mergeCell ref="K134:Q134"/>
    <mergeCell ref="D98:E101"/>
    <mergeCell ref="G133:H133"/>
    <mergeCell ref="M135:N135"/>
    <mergeCell ref="A132:A134"/>
    <mergeCell ref="C133:C134"/>
    <mergeCell ref="B133:B134"/>
    <mergeCell ref="M136:N136"/>
    <mergeCell ref="J135:K135"/>
    <mergeCell ref="A98:A100"/>
    <mergeCell ref="D134:F134"/>
    <mergeCell ref="O130:Q130"/>
    <mergeCell ref="D118:E118"/>
    <mergeCell ref="F119:Q119"/>
    <mergeCell ref="F120:Q120"/>
    <mergeCell ref="F121:Q121"/>
    <mergeCell ref="C102:C105"/>
    <mergeCell ref="D82:E82"/>
    <mergeCell ref="D79:E79"/>
    <mergeCell ref="F75:Q75"/>
    <mergeCell ref="F76:Q76"/>
    <mergeCell ref="D70:Q70"/>
    <mergeCell ref="D63:R63"/>
    <mergeCell ref="F110:Q110"/>
    <mergeCell ref="D114:E114"/>
    <mergeCell ref="D115:E115"/>
    <mergeCell ref="F114:Q114"/>
    <mergeCell ref="F115:Q115"/>
    <mergeCell ref="F91:Q91"/>
    <mergeCell ref="F95:Q95"/>
    <mergeCell ref="F92:Q92"/>
    <mergeCell ref="F93:Q93"/>
    <mergeCell ref="F94:Q94"/>
    <mergeCell ref="D94:E94"/>
    <mergeCell ref="D93:E93"/>
    <mergeCell ref="D91:E91"/>
    <mergeCell ref="D96:E96"/>
    <mergeCell ref="D112:E112"/>
    <mergeCell ref="D113:E113"/>
    <mergeCell ref="F106:Q106"/>
    <mergeCell ref="B97:Q97"/>
    <mergeCell ref="A1:R1"/>
    <mergeCell ref="A2:B2"/>
    <mergeCell ref="C2:I2"/>
    <mergeCell ref="D4:J4"/>
    <mergeCell ref="L2:R2"/>
    <mergeCell ref="A3:B3"/>
    <mergeCell ref="C3:F3"/>
    <mergeCell ref="L3:N3"/>
    <mergeCell ref="O3:Q3"/>
    <mergeCell ref="G3:K3"/>
    <mergeCell ref="A7:A35"/>
    <mergeCell ref="A36:A73"/>
    <mergeCell ref="D26:K26"/>
    <mergeCell ref="D67:E67"/>
    <mergeCell ref="G67:Q67"/>
    <mergeCell ref="B63:B69"/>
    <mergeCell ref="B73:Q73"/>
    <mergeCell ref="B61:Q61"/>
    <mergeCell ref="A74:A89"/>
    <mergeCell ref="G86:Q86"/>
    <mergeCell ref="F89:Q89"/>
    <mergeCell ref="D80:E80"/>
    <mergeCell ref="B83:B87"/>
    <mergeCell ref="F79:Q79"/>
    <mergeCell ref="C85:C86"/>
    <mergeCell ref="F83:Q83"/>
    <mergeCell ref="F84:Q84"/>
    <mergeCell ref="B62:Q62"/>
    <mergeCell ref="B78:B82"/>
    <mergeCell ref="D18:K18"/>
    <mergeCell ref="D20:K20"/>
    <mergeCell ref="D10:K10"/>
    <mergeCell ref="D12:K12"/>
    <mergeCell ref="D14:K14"/>
    <mergeCell ref="A90:A97"/>
    <mergeCell ref="D95:E95"/>
    <mergeCell ref="F96:Q96"/>
    <mergeCell ref="D133:F133"/>
    <mergeCell ref="F122:Q122"/>
    <mergeCell ref="B125:Q125"/>
    <mergeCell ref="D119:E119"/>
    <mergeCell ref="D120:E120"/>
    <mergeCell ref="D121:E121"/>
    <mergeCell ref="D122:E122"/>
    <mergeCell ref="D123:E123"/>
    <mergeCell ref="D124:E124"/>
    <mergeCell ref="F123:Q123"/>
    <mergeCell ref="F124:Q124"/>
    <mergeCell ref="B126:R126"/>
    <mergeCell ref="B132:R132"/>
    <mergeCell ref="B127:B130"/>
    <mergeCell ref="C127:C130"/>
    <mergeCell ref="O128:Q128"/>
    <mergeCell ref="D129:E129"/>
    <mergeCell ref="F129:N129"/>
    <mergeCell ref="D130:E130"/>
    <mergeCell ref="F130:N130"/>
    <mergeCell ref="C98:C101"/>
    <mergeCell ref="G69:Q69"/>
    <mergeCell ref="D68:E68"/>
    <mergeCell ref="G68:Q68"/>
    <mergeCell ref="F82:Q82"/>
    <mergeCell ref="B71:Q71"/>
    <mergeCell ref="C72:Q72"/>
    <mergeCell ref="C69:E69"/>
    <mergeCell ref="I60:R60"/>
    <mergeCell ref="F81:Q81"/>
    <mergeCell ref="D75:E75"/>
    <mergeCell ref="D76:E76"/>
    <mergeCell ref="D74:R74"/>
    <mergeCell ref="F80:Q80"/>
    <mergeCell ref="D81:E81"/>
    <mergeCell ref="D77:E77"/>
    <mergeCell ref="D78:E78"/>
    <mergeCell ref="F78:Q78"/>
    <mergeCell ref="F77:Q77"/>
    <mergeCell ref="D64:E64"/>
    <mergeCell ref="G64:Q64"/>
    <mergeCell ref="D65:E65"/>
    <mergeCell ref="G65:Q65"/>
    <mergeCell ref="D66:E66"/>
    <mergeCell ref="G66:Q66"/>
    <mergeCell ref="D47:R47"/>
    <mergeCell ref="D42:K42"/>
    <mergeCell ref="D44:K44"/>
    <mergeCell ref="D46:K46"/>
    <mergeCell ref="D49:K49"/>
    <mergeCell ref="G27:J27"/>
    <mergeCell ref="G29:J29"/>
    <mergeCell ref="G48:J48"/>
    <mergeCell ref="G31:J31"/>
    <mergeCell ref="G33:J33"/>
    <mergeCell ref="G35:J35"/>
    <mergeCell ref="D36:K36"/>
  </mergeCells>
  <phoneticPr fontId="0" type="noConversion"/>
  <pageMargins left="0.5" right="0.5" top="0.5" bottom="0.5" header="0.5" footer="0.5"/>
  <pageSetup scale="35" orientation="portrait" r:id="rId1"/>
  <headerFooter alignWithMargins="0">
    <oddFooter>&amp;R&amp;8&amp;F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38"/>
  <sheetViews>
    <sheetView zoomScaleNormal="100" workbookViewId="0">
      <selection sqref="A1:R1"/>
    </sheetView>
  </sheetViews>
  <sheetFormatPr defaultColWidth="9.109375" defaultRowHeight="13.2" x14ac:dyDescent="0.25"/>
  <cols>
    <col min="1" max="1" width="20.88671875" style="165" customWidth="1"/>
    <col min="2" max="2" width="36.109375" style="161" customWidth="1"/>
    <col min="3" max="3" width="16.44140625" style="161" customWidth="1"/>
    <col min="4" max="4" width="3.44140625" style="166" customWidth="1"/>
    <col min="5" max="5" width="5.109375" style="161" customWidth="1"/>
    <col min="6" max="6" width="6.109375" style="161" customWidth="1"/>
    <col min="7" max="7" width="6" style="161" customWidth="1"/>
    <col min="8" max="8" width="9.109375" style="161" customWidth="1"/>
    <col min="9" max="9" width="9.109375" style="161"/>
    <col min="10" max="10" width="6.88671875" style="161" customWidth="1"/>
    <col min="11" max="11" width="14.109375" style="161" customWidth="1"/>
    <col min="12" max="12" width="9.109375" style="161" customWidth="1"/>
    <col min="13" max="13" width="8" style="161" customWidth="1"/>
    <col min="14" max="14" width="11.109375" style="161" bestFit="1" customWidth="1"/>
    <col min="15" max="16" width="12.44140625" style="161" customWidth="1"/>
    <col min="17" max="17" width="13.88671875" style="161" customWidth="1"/>
    <col min="18" max="18" width="15.44140625" style="161" customWidth="1"/>
    <col min="19" max="16384" width="9.109375" style="161"/>
  </cols>
  <sheetData>
    <row r="1" spans="1:18" s="159" customFormat="1" ht="20.100000000000001" customHeight="1" thickBot="1" x14ac:dyDescent="0.35">
      <c r="A1" s="369" t="s">
        <v>25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1"/>
    </row>
    <row r="2" spans="1:18" s="159" customFormat="1" ht="20.100000000000001" customHeight="1" thickBot="1" x14ac:dyDescent="0.35">
      <c r="A2" s="372" t="s">
        <v>10</v>
      </c>
      <c r="B2" s="373"/>
      <c r="C2" s="317">
        <f>'Project Budget Overview'!D4</f>
        <v>0</v>
      </c>
      <c r="D2" s="318"/>
      <c r="E2" s="318"/>
      <c r="F2" s="318"/>
      <c r="G2" s="318"/>
      <c r="H2" s="318"/>
      <c r="I2" s="374"/>
      <c r="J2" s="67"/>
      <c r="K2" s="126" t="s">
        <v>11</v>
      </c>
      <c r="L2" s="317">
        <f>'Project Budget Overview'!D6</f>
        <v>0</v>
      </c>
      <c r="M2" s="318"/>
      <c r="N2" s="318"/>
      <c r="O2" s="318"/>
      <c r="P2" s="318"/>
      <c r="Q2" s="318"/>
      <c r="R2" s="374"/>
    </row>
    <row r="3" spans="1:18" s="159" customFormat="1" ht="20.100000000000001" customHeight="1" thickBot="1" x14ac:dyDescent="0.35">
      <c r="A3" s="372" t="s">
        <v>131</v>
      </c>
      <c r="B3" s="373"/>
      <c r="C3" s="375">
        <f>'Project Budget Overview'!D18</f>
        <v>0</v>
      </c>
      <c r="D3" s="376"/>
      <c r="E3" s="376"/>
      <c r="F3" s="377"/>
      <c r="G3" s="378" t="s">
        <v>140</v>
      </c>
      <c r="H3" s="379"/>
      <c r="I3" s="379"/>
      <c r="J3" s="379"/>
      <c r="K3" s="380"/>
      <c r="L3" s="375">
        <f>'Project Budget Overview'!E18</f>
        <v>0</v>
      </c>
      <c r="M3" s="376"/>
      <c r="N3" s="377"/>
      <c r="O3" s="372" t="s">
        <v>26</v>
      </c>
      <c r="P3" s="373"/>
      <c r="Q3" s="373"/>
      <c r="R3" s="131">
        <v>4</v>
      </c>
    </row>
    <row r="4" spans="1:18" s="160" customFormat="1" ht="39.75" customHeight="1" thickBot="1" x14ac:dyDescent="0.3">
      <c r="A4" s="70" t="s">
        <v>63</v>
      </c>
      <c r="B4" s="70" t="s">
        <v>64</v>
      </c>
      <c r="C4" s="32" t="s">
        <v>241</v>
      </c>
      <c r="D4" s="357" t="s">
        <v>23</v>
      </c>
      <c r="E4" s="343"/>
      <c r="F4" s="343"/>
      <c r="G4" s="343"/>
      <c r="H4" s="343"/>
      <c r="I4" s="343"/>
      <c r="J4" s="344"/>
      <c r="K4" s="32" t="s">
        <v>20</v>
      </c>
      <c r="L4" s="71" t="s">
        <v>128</v>
      </c>
      <c r="M4" s="71" t="s">
        <v>21</v>
      </c>
      <c r="N4" s="71" t="s">
        <v>19</v>
      </c>
      <c r="O4" s="32" t="s">
        <v>14</v>
      </c>
      <c r="P4" s="32" t="s">
        <v>15</v>
      </c>
      <c r="Q4" s="32" t="s">
        <v>13</v>
      </c>
      <c r="R4" s="32" t="s">
        <v>12</v>
      </c>
    </row>
    <row r="5" spans="1:18" s="160" customFormat="1" ht="15.75" customHeight="1" thickBot="1" x14ac:dyDescent="0.3">
      <c r="A5" s="205"/>
      <c r="B5" s="206"/>
      <c r="C5" s="207"/>
      <c r="D5" s="202"/>
      <c r="E5" s="341" t="s">
        <v>253</v>
      </c>
      <c r="F5" s="341"/>
      <c r="G5" s="342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4"/>
    </row>
    <row r="6" spans="1:18" ht="24.75" customHeight="1" thickBot="1" x14ac:dyDescent="0.3">
      <c r="A6" s="35"/>
      <c r="B6" s="36"/>
      <c r="C6" s="15" t="s">
        <v>129</v>
      </c>
      <c r="D6" s="204"/>
      <c r="E6" s="212" t="s">
        <v>252</v>
      </c>
      <c r="F6" s="212" t="s">
        <v>251</v>
      </c>
      <c r="G6" s="338" t="str">
        <f>_xlfn.CONCAT("A.1. - FACULTY / ADMINISTRATIVE SALARY (fringe at ",TEXT(100*'Valid Values and Workbook Info'!$B$10,"##.##"),"%)")</f>
        <v>A.1. - FACULTY / ADMINISTRATIVE SALARY (fringe at 35.95%)</v>
      </c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40"/>
    </row>
    <row r="7" spans="1:18" ht="23.1" customHeight="1" thickBot="1" x14ac:dyDescent="0.3">
      <c r="A7" s="355" t="s">
        <v>227</v>
      </c>
      <c r="B7" s="539" t="s">
        <v>70</v>
      </c>
      <c r="C7" s="195" t="s">
        <v>201</v>
      </c>
      <c r="D7" s="213" t="s">
        <v>0</v>
      </c>
      <c r="E7" s="224">
        <v>0</v>
      </c>
      <c r="F7" s="219">
        <v>0</v>
      </c>
      <c r="G7" s="542">
        <f>'Project Budget Overview'!B24</f>
        <v>0</v>
      </c>
      <c r="H7" s="336"/>
      <c r="I7" s="336"/>
      <c r="J7" s="337"/>
      <c r="K7" s="158">
        <f>'Proposal Budget Year 3'!K7*1.03</f>
        <v>0</v>
      </c>
      <c r="L7" s="167"/>
      <c r="M7" s="168"/>
      <c r="N7" s="167"/>
      <c r="O7" s="5">
        <f>K7*L7</f>
        <v>0</v>
      </c>
      <c r="P7" s="6">
        <f>K7*M7</f>
        <v>0</v>
      </c>
      <c r="Q7" s="7">
        <f>((K7/19.5)*6.6)*N7</f>
        <v>0</v>
      </c>
      <c r="R7" s="8">
        <f t="shared" ref="R7:R59" si="0">SUM(O7:Q7)</f>
        <v>0</v>
      </c>
    </row>
    <row r="8" spans="1:18" ht="23.1" customHeight="1" thickBot="1" x14ac:dyDescent="0.3">
      <c r="A8" s="382"/>
      <c r="B8" s="540"/>
      <c r="C8" s="196" t="s">
        <v>24</v>
      </c>
      <c r="D8" s="383" t="s">
        <v>232</v>
      </c>
      <c r="E8" s="384"/>
      <c r="F8" s="384"/>
      <c r="G8" s="385"/>
      <c r="H8" s="385"/>
      <c r="I8" s="385"/>
      <c r="J8" s="385"/>
      <c r="K8" s="385"/>
      <c r="L8" s="169">
        <f>L7*12</f>
        <v>0</v>
      </c>
      <c r="M8" s="170">
        <f>M7*9</f>
        <v>0</v>
      </c>
      <c r="N8" s="171">
        <f>N7*3</f>
        <v>0</v>
      </c>
      <c r="O8" s="11">
        <f>O7*'Valid Values and Workbook Info'!$B$10</f>
        <v>0</v>
      </c>
      <c r="P8" s="11">
        <f>P7*'Valid Values and Workbook Info'!$B$10</f>
        <v>0</v>
      </c>
      <c r="Q8" s="11">
        <f>Q7*'Valid Values and Workbook Info'!$B$10</f>
        <v>0</v>
      </c>
      <c r="R8" s="12">
        <f t="shared" si="0"/>
        <v>0</v>
      </c>
    </row>
    <row r="9" spans="1:18" ht="23.1" customHeight="1" thickBot="1" x14ac:dyDescent="0.3">
      <c r="A9" s="382"/>
      <c r="B9" s="540"/>
      <c r="C9" s="195" t="s">
        <v>201</v>
      </c>
      <c r="D9" s="151" t="s">
        <v>1</v>
      </c>
      <c r="E9" s="224">
        <v>0</v>
      </c>
      <c r="F9" s="219">
        <v>0</v>
      </c>
      <c r="G9" s="336">
        <f>'Project Budget Overview'!B25</f>
        <v>0</v>
      </c>
      <c r="H9" s="336"/>
      <c r="I9" s="336"/>
      <c r="J9" s="337"/>
      <c r="K9" s="158">
        <f>'Proposal Budget Year 3'!K9*1.03</f>
        <v>0</v>
      </c>
      <c r="L9" s="167"/>
      <c r="M9" s="168"/>
      <c r="N9" s="167"/>
      <c r="O9" s="5">
        <f>K9*L9</f>
        <v>0</v>
      </c>
      <c r="P9" s="6">
        <f>K9*M9</f>
        <v>0</v>
      </c>
      <c r="Q9" s="7">
        <f>((K9/19.5)*6.6)*N9</f>
        <v>0</v>
      </c>
      <c r="R9" s="9">
        <f t="shared" si="0"/>
        <v>0</v>
      </c>
    </row>
    <row r="10" spans="1:18" ht="23.1" customHeight="1" thickBot="1" x14ac:dyDescent="0.3">
      <c r="A10" s="382"/>
      <c r="B10" s="540"/>
      <c r="C10" s="196" t="s">
        <v>24</v>
      </c>
      <c r="D10" s="383" t="s">
        <v>232</v>
      </c>
      <c r="E10" s="384"/>
      <c r="F10" s="384"/>
      <c r="G10" s="385"/>
      <c r="H10" s="385"/>
      <c r="I10" s="385"/>
      <c r="J10" s="385"/>
      <c r="K10" s="385"/>
      <c r="L10" s="169">
        <f>L9*12</f>
        <v>0</v>
      </c>
      <c r="M10" s="170">
        <f>M9*9</f>
        <v>0</v>
      </c>
      <c r="N10" s="171">
        <f>N9*3</f>
        <v>0</v>
      </c>
      <c r="O10" s="11">
        <f>O9*'Valid Values and Workbook Info'!$B$10</f>
        <v>0</v>
      </c>
      <c r="P10" s="11">
        <f>P9*'Valid Values and Workbook Info'!$B$10</f>
        <v>0</v>
      </c>
      <c r="Q10" s="11">
        <f>Q9*'Valid Values and Workbook Info'!$B$10</f>
        <v>0</v>
      </c>
      <c r="R10" s="13">
        <f t="shared" si="0"/>
        <v>0</v>
      </c>
    </row>
    <row r="11" spans="1:18" ht="23.1" customHeight="1" thickBot="1" x14ac:dyDescent="0.3">
      <c r="A11" s="382"/>
      <c r="B11" s="540"/>
      <c r="C11" s="195" t="s">
        <v>201</v>
      </c>
      <c r="D11" s="151" t="s">
        <v>2</v>
      </c>
      <c r="E11" s="224">
        <v>0</v>
      </c>
      <c r="F11" s="219">
        <v>0</v>
      </c>
      <c r="G11" s="336">
        <f>'Project Budget Overview'!B26</f>
        <v>0</v>
      </c>
      <c r="H11" s="336"/>
      <c r="I11" s="336"/>
      <c r="J11" s="337"/>
      <c r="K11" s="158">
        <f>'Proposal Budget Year 3'!K11*1.03</f>
        <v>0</v>
      </c>
      <c r="L11" s="167"/>
      <c r="M11" s="168"/>
      <c r="N11" s="167"/>
      <c r="O11" s="5">
        <f>K11*L11</f>
        <v>0</v>
      </c>
      <c r="P11" s="6">
        <f>K11*M11</f>
        <v>0</v>
      </c>
      <c r="Q11" s="7">
        <f>((K11/19.5)*6.6)*N11</f>
        <v>0</v>
      </c>
      <c r="R11" s="9">
        <f t="shared" si="0"/>
        <v>0</v>
      </c>
    </row>
    <row r="12" spans="1:18" ht="23.1" customHeight="1" thickBot="1" x14ac:dyDescent="0.3">
      <c r="A12" s="382"/>
      <c r="B12" s="540"/>
      <c r="C12" s="196" t="s">
        <v>24</v>
      </c>
      <c r="D12" s="383" t="s">
        <v>232</v>
      </c>
      <c r="E12" s="384"/>
      <c r="F12" s="384"/>
      <c r="G12" s="385"/>
      <c r="H12" s="385"/>
      <c r="I12" s="385"/>
      <c r="J12" s="385"/>
      <c r="K12" s="385"/>
      <c r="L12" s="169">
        <f>L11*12</f>
        <v>0</v>
      </c>
      <c r="M12" s="170">
        <f>M11*9</f>
        <v>0</v>
      </c>
      <c r="N12" s="171">
        <f>N11*3</f>
        <v>0</v>
      </c>
      <c r="O12" s="11">
        <f>O11*'Valid Values and Workbook Info'!$B$10</f>
        <v>0</v>
      </c>
      <c r="P12" s="11">
        <f>P11*'Valid Values and Workbook Info'!$B$10</f>
        <v>0</v>
      </c>
      <c r="Q12" s="11">
        <f>Q11*'Valid Values and Workbook Info'!$B$10</f>
        <v>0</v>
      </c>
      <c r="R12" s="13">
        <f t="shared" si="0"/>
        <v>0</v>
      </c>
    </row>
    <row r="13" spans="1:18" ht="23.1" customHeight="1" thickBot="1" x14ac:dyDescent="0.3">
      <c r="A13" s="382"/>
      <c r="B13" s="540"/>
      <c r="C13" s="195" t="s">
        <v>201</v>
      </c>
      <c r="D13" s="151" t="s">
        <v>3</v>
      </c>
      <c r="E13" s="224">
        <v>0</v>
      </c>
      <c r="F13" s="219">
        <v>0</v>
      </c>
      <c r="G13" s="336">
        <f>'Project Budget Overview'!B27</f>
        <v>0</v>
      </c>
      <c r="H13" s="336"/>
      <c r="I13" s="336"/>
      <c r="J13" s="337"/>
      <c r="K13" s="158">
        <f>'Proposal Budget Year 3'!K13*1.03</f>
        <v>0</v>
      </c>
      <c r="L13" s="167"/>
      <c r="M13" s="168"/>
      <c r="N13" s="167"/>
      <c r="O13" s="5">
        <f>K13*L13</f>
        <v>0</v>
      </c>
      <c r="P13" s="6">
        <f>K13*M13</f>
        <v>0</v>
      </c>
      <c r="Q13" s="7">
        <f>((K13/19.5)*6.6)*N13</f>
        <v>0</v>
      </c>
      <c r="R13" s="9">
        <f t="shared" si="0"/>
        <v>0</v>
      </c>
    </row>
    <row r="14" spans="1:18" ht="23.1" customHeight="1" thickBot="1" x14ac:dyDescent="0.3">
      <c r="A14" s="382"/>
      <c r="B14" s="540"/>
      <c r="C14" s="196" t="s">
        <v>24</v>
      </c>
      <c r="D14" s="383" t="s">
        <v>232</v>
      </c>
      <c r="E14" s="384"/>
      <c r="F14" s="384"/>
      <c r="G14" s="385"/>
      <c r="H14" s="385"/>
      <c r="I14" s="385"/>
      <c r="J14" s="385"/>
      <c r="K14" s="385"/>
      <c r="L14" s="169">
        <f>L13*12</f>
        <v>0</v>
      </c>
      <c r="M14" s="170">
        <f>M13*9</f>
        <v>0</v>
      </c>
      <c r="N14" s="171">
        <f>N13*3</f>
        <v>0</v>
      </c>
      <c r="O14" s="11">
        <f>O13*'Valid Values and Workbook Info'!$B$10</f>
        <v>0</v>
      </c>
      <c r="P14" s="11">
        <f>P13*'Valid Values and Workbook Info'!$B$10</f>
        <v>0</v>
      </c>
      <c r="Q14" s="11">
        <f>Q13*'Valid Values and Workbook Info'!$B$10</f>
        <v>0</v>
      </c>
      <c r="R14" s="13">
        <f t="shared" si="0"/>
        <v>0</v>
      </c>
    </row>
    <row r="15" spans="1:18" ht="23.1" customHeight="1" thickBot="1" x14ac:dyDescent="0.3">
      <c r="A15" s="382"/>
      <c r="B15" s="540"/>
      <c r="C15" s="195" t="s">
        <v>201</v>
      </c>
      <c r="D15" s="151" t="s">
        <v>4</v>
      </c>
      <c r="E15" s="224">
        <v>0</v>
      </c>
      <c r="F15" s="219">
        <v>0</v>
      </c>
      <c r="G15" s="542">
        <f>'Project Budget Overview'!B28</f>
        <v>0</v>
      </c>
      <c r="H15" s="336"/>
      <c r="I15" s="336"/>
      <c r="J15" s="337"/>
      <c r="K15" s="158">
        <f>'Proposal Budget Year 3'!K15*1.03</f>
        <v>0</v>
      </c>
      <c r="L15" s="167"/>
      <c r="M15" s="168"/>
      <c r="N15" s="167"/>
      <c r="O15" s="5">
        <f>K15*L15</f>
        <v>0</v>
      </c>
      <c r="P15" s="6">
        <f>K15*M15</f>
        <v>0</v>
      </c>
      <c r="Q15" s="7">
        <f>((K15/19.5)*6.6)*N15</f>
        <v>0</v>
      </c>
      <c r="R15" s="9">
        <f t="shared" si="0"/>
        <v>0</v>
      </c>
    </row>
    <row r="16" spans="1:18" ht="23.1" customHeight="1" thickBot="1" x14ac:dyDescent="0.3">
      <c r="A16" s="382"/>
      <c r="B16" s="540"/>
      <c r="C16" s="196" t="s">
        <v>24</v>
      </c>
      <c r="D16" s="383" t="s">
        <v>232</v>
      </c>
      <c r="E16" s="384"/>
      <c r="F16" s="384"/>
      <c r="G16" s="385"/>
      <c r="H16" s="385"/>
      <c r="I16" s="385"/>
      <c r="J16" s="385"/>
      <c r="K16" s="385"/>
      <c r="L16" s="169">
        <f>L15*12</f>
        <v>0</v>
      </c>
      <c r="M16" s="170">
        <f>M15*9</f>
        <v>0</v>
      </c>
      <c r="N16" s="171">
        <f>N15*3</f>
        <v>0</v>
      </c>
      <c r="O16" s="11">
        <f>O15*'Valid Values and Workbook Info'!$B$10</f>
        <v>0</v>
      </c>
      <c r="P16" s="11">
        <f>P15*'Valid Values and Workbook Info'!$B$10</f>
        <v>0</v>
      </c>
      <c r="Q16" s="11">
        <f>Q15*'Valid Values and Workbook Info'!$B$10</f>
        <v>0</v>
      </c>
      <c r="R16" s="13">
        <f t="shared" si="0"/>
        <v>0</v>
      </c>
    </row>
    <row r="17" spans="1:18" ht="23.1" hidden="1" customHeight="1" thickBot="1" x14ac:dyDescent="0.3">
      <c r="A17" s="382"/>
      <c r="B17" s="540"/>
      <c r="C17" s="195" t="s">
        <v>201</v>
      </c>
      <c r="D17" s="151" t="s">
        <v>5</v>
      </c>
      <c r="E17" s="224">
        <v>0</v>
      </c>
      <c r="F17" s="219">
        <v>0</v>
      </c>
      <c r="G17" s="336">
        <f>'Project Budget Overview'!B29</f>
        <v>0</v>
      </c>
      <c r="H17" s="336"/>
      <c r="I17" s="336"/>
      <c r="J17" s="337"/>
      <c r="K17" s="158">
        <f>'Proposal Budget Year 3'!K17*1.03</f>
        <v>0</v>
      </c>
      <c r="L17" s="167"/>
      <c r="M17" s="168"/>
      <c r="N17" s="167"/>
      <c r="O17" s="5">
        <f>K17*L17</f>
        <v>0</v>
      </c>
      <c r="P17" s="6">
        <f>K17*M17</f>
        <v>0</v>
      </c>
      <c r="Q17" s="7">
        <f>((K17/19.5)*6.6)*N17</f>
        <v>0</v>
      </c>
      <c r="R17" s="9">
        <f t="shared" si="0"/>
        <v>0</v>
      </c>
    </row>
    <row r="18" spans="1:18" ht="23.1" hidden="1" customHeight="1" thickBot="1" x14ac:dyDescent="0.3">
      <c r="A18" s="382"/>
      <c r="B18" s="540"/>
      <c r="C18" s="196" t="s">
        <v>24</v>
      </c>
      <c r="D18" s="383" t="s">
        <v>232</v>
      </c>
      <c r="E18" s="384"/>
      <c r="F18" s="384"/>
      <c r="G18" s="385"/>
      <c r="H18" s="385"/>
      <c r="I18" s="385"/>
      <c r="J18" s="385"/>
      <c r="K18" s="385"/>
      <c r="L18" s="169">
        <f>L17*12</f>
        <v>0</v>
      </c>
      <c r="M18" s="170">
        <f>M17*9</f>
        <v>0</v>
      </c>
      <c r="N18" s="171">
        <f>N17*3</f>
        <v>0</v>
      </c>
      <c r="O18" s="11">
        <f>O17*'Valid Values and Workbook Info'!$B$10</f>
        <v>0</v>
      </c>
      <c r="P18" s="11">
        <f>P17*'Valid Values and Workbook Info'!$B$10</f>
        <v>0</v>
      </c>
      <c r="Q18" s="11">
        <f>Q17*'Valid Values and Workbook Info'!$B$10</f>
        <v>0</v>
      </c>
      <c r="R18" s="13">
        <f t="shared" si="0"/>
        <v>0</v>
      </c>
    </row>
    <row r="19" spans="1:18" ht="23.1" hidden="1" customHeight="1" thickBot="1" x14ac:dyDescent="0.3">
      <c r="A19" s="382"/>
      <c r="B19" s="540"/>
      <c r="C19" s="195" t="s">
        <v>201</v>
      </c>
      <c r="D19" s="151" t="s">
        <v>213</v>
      </c>
      <c r="E19" s="224">
        <v>0</v>
      </c>
      <c r="F19" s="219">
        <v>0</v>
      </c>
      <c r="G19" s="336">
        <f>'Project Budget Overview'!B30</f>
        <v>0</v>
      </c>
      <c r="H19" s="336"/>
      <c r="I19" s="336"/>
      <c r="J19" s="337"/>
      <c r="K19" s="158">
        <f>'Proposal Budget Year 3'!K19*1.03</f>
        <v>0</v>
      </c>
      <c r="L19" s="167"/>
      <c r="M19" s="168"/>
      <c r="N19" s="167"/>
      <c r="O19" s="5">
        <f>K19*L19</f>
        <v>0</v>
      </c>
      <c r="P19" s="6">
        <f>K19*M19</f>
        <v>0</v>
      </c>
      <c r="Q19" s="7">
        <f>((K19/19.5)*6.6)*N19</f>
        <v>0</v>
      </c>
      <c r="R19" s="9">
        <f t="shared" si="0"/>
        <v>0</v>
      </c>
    </row>
    <row r="20" spans="1:18" ht="23.1" hidden="1" customHeight="1" thickBot="1" x14ac:dyDescent="0.3">
      <c r="A20" s="382"/>
      <c r="B20" s="540"/>
      <c r="C20" s="196" t="s">
        <v>24</v>
      </c>
      <c r="D20" s="383" t="s">
        <v>232</v>
      </c>
      <c r="E20" s="384"/>
      <c r="F20" s="384"/>
      <c r="G20" s="385"/>
      <c r="H20" s="385"/>
      <c r="I20" s="385"/>
      <c r="J20" s="385"/>
      <c r="K20" s="385"/>
      <c r="L20" s="169">
        <f>L19*12</f>
        <v>0</v>
      </c>
      <c r="M20" s="170">
        <f>M19*9</f>
        <v>0</v>
      </c>
      <c r="N20" s="171">
        <f>N19*3</f>
        <v>0</v>
      </c>
      <c r="O20" s="11">
        <f>O19*'Valid Values and Workbook Info'!$B$10</f>
        <v>0</v>
      </c>
      <c r="P20" s="11">
        <f>P19*'Valid Values and Workbook Info'!$B$10</f>
        <v>0</v>
      </c>
      <c r="Q20" s="11">
        <f>Q19*'Valid Values and Workbook Info'!$B$10</f>
        <v>0</v>
      </c>
      <c r="R20" s="13">
        <f t="shared" si="0"/>
        <v>0</v>
      </c>
    </row>
    <row r="21" spans="1:18" ht="23.1" hidden="1" customHeight="1" thickBot="1" x14ac:dyDescent="0.3">
      <c r="A21" s="382"/>
      <c r="B21" s="540"/>
      <c r="C21" s="195" t="s">
        <v>201</v>
      </c>
      <c r="D21" s="151" t="s">
        <v>214</v>
      </c>
      <c r="E21" s="224">
        <v>0</v>
      </c>
      <c r="F21" s="219">
        <v>0</v>
      </c>
      <c r="G21" s="542">
        <f>'Project Budget Overview'!B31</f>
        <v>0</v>
      </c>
      <c r="H21" s="336"/>
      <c r="I21" s="336"/>
      <c r="J21" s="337"/>
      <c r="K21" s="158">
        <f>'Proposal Budget Year 3'!K21*1.03</f>
        <v>0</v>
      </c>
      <c r="L21" s="167"/>
      <c r="M21" s="168"/>
      <c r="N21" s="167"/>
      <c r="O21" s="5">
        <f>K21*L21</f>
        <v>0</v>
      </c>
      <c r="P21" s="6">
        <f>K21*M21</f>
        <v>0</v>
      </c>
      <c r="Q21" s="7">
        <f>((K21/19.5)*6.6)*N21</f>
        <v>0</v>
      </c>
      <c r="R21" s="9">
        <f t="shared" si="0"/>
        <v>0</v>
      </c>
    </row>
    <row r="22" spans="1:18" ht="23.1" hidden="1" customHeight="1" thickBot="1" x14ac:dyDescent="0.3">
      <c r="A22" s="382"/>
      <c r="B22" s="540"/>
      <c r="C22" s="196" t="s">
        <v>24</v>
      </c>
      <c r="D22" s="383" t="s">
        <v>232</v>
      </c>
      <c r="E22" s="384"/>
      <c r="F22" s="384"/>
      <c r="G22" s="385"/>
      <c r="H22" s="385"/>
      <c r="I22" s="385"/>
      <c r="J22" s="385"/>
      <c r="K22" s="385"/>
      <c r="L22" s="169">
        <f>L21*12</f>
        <v>0</v>
      </c>
      <c r="M22" s="170">
        <f>M21*9</f>
        <v>0</v>
      </c>
      <c r="N22" s="171">
        <f>N21*3</f>
        <v>0</v>
      </c>
      <c r="O22" s="11">
        <f>O21*'Valid Values and Workbook Info'!$B$10</f>
        <v>0</v>
      </c>
      <c r="P22" s="11">
        <f>P21*'Valid Values and Workbook Info'!$B$10</f>
        <v>0</v>
      </c>
      <c r="Q22" s="11">
        <f>Q21*'Valid Values and Workbook Info'!$B$10</f>
        <v>0</v>
      </c>
      <c r="R22" s="13">
        <f t="shared" si="0"/>
        <v>0</v>
      </c>
    </row>
    <row r="23" spans="1:18" ht="23.1" hidden="1" customHeight="1" thickBot="1" x14ac:dyDescent="0.3">
      <c r="A23" s="382"/>
      <c r="B23" s="540"/>
      <c r="C23" s="195" t="s">
        <v>201</v>
      </c>
      <c r="D23" s="151" t="s">
        <v>215</v>
      </c>
      <c r="E23" s="224">
        <v>0</v>
      </c>
      <c r="F23" s="219">
        <v>0</v>
      </c>
      <c r="G23" s="542">
        <f>'Project Budget Overview'!B32</f>
        <v>0</v>
      </c>
      <c r="H23" s="336"/>
      <c r="I23" s="336"/>
      <c r="J23" s="337"/>
      <c r="K23" s="158">
        <f>'Proposal Budget Year 3'!K23*1.03</f>
        <v>0</v>
      </c>
      <c r="L23" s="167"/>
      <c r="M23" s="168"/>
      <c r="N23" s="167"/>
      <c r="O23" s="5">
        <f>K23*L23</f>
        <v>0</v>
      </c>
      <c r="P23" s="6">
        <f>K23*M23</f>
        <v>0</v>
      </c>
      <c r="Q23" s="7">
        <f>((K23/19.5)*6.6)*N23</f>
        <v>0</v>
      </c>
      <c r="R23" s="9">
        <f t="shared" si="0"/>
        <v>0</v>
      </c>
    </row>
    <row r="24" spans="1:18" ht="23.1" hidden="1" customHeight="1" thickBot="1" x14ac:dyDescent="0.3">
      <c r="A24" s="382"/>
      <c r="B24" s="540"/>
      <c r="C24" s="196" t="s">
        <v>24</v>
      </c>
      <c r="D24" s="383" t="s">
        <v>232</v>
      </c>
      <c r="E24" s="384"/>
      <c r="F24" s="384"/>
      <c r="G24" s="385"/>
      <c r="H24" s="385"/>
      <c r="I24" s="385"/>
      <c r="J24" s="385"/>
      <c r="K24" s="385"/>
      <c r="L24" s="169">
        <f>L23*12</f>
        <v>0</v>
      </c>
      <c r="M24" s="170">
        <f>M23*9</f>
        <v>0</v>
      </c>
      <c r="N24" s="171">
        <f>N23*3</f>
        <v>0</v>
      </c>
      <c r="O24" s="11">
        <f>O23*'Valid Values and Workbook Info'!$B$10</f>
        <v>0</v>
      </c>
      <c r="P24" s="11">
        <f>P23*'Valid Values and Workbook Info'!$B$10</f>
        <v>0</v>
      </c>
      <c r="Q24" s="11">
        <f>Q23*'Valid Values and Workbook Info'!$B$10</f>
        <v>0</v>
      </c>
      <c r="R24" s="13">
        <f t="shared" si="0"/>
        <v>0</v>
      </c>
    </row>
    <row r="25" spans="1:18" ht="23.1" hidden="1" customHeight="1" thickBot="1" x14ac:dyDescent="0.3">
      <c r="A25" s="382"/>
      <c r="B25" s="540"/>
      <c r="C25" s="195" t="s">
        <v>201</v>
      </c>
      <c r="D25" s="151" t="s">
        <v>216</v>
      </c>
      <c r="E25" s="224">
        <v>0</v>
      </c>
      <c r="F25" s="219">
        <v>0</v>
      </c>
      <c r="G25" s="542">
        <f>'Project Budget Overview'!B33</f>
        <v>0</v>
      </c>
      <c r="H25" s="336"/>
      <c r="I25" s="336"/>
      <c r="J25" s="337"/>
      <c r="K25" s="158">
        <f>'Proposal Budget Year 3'!K25*1.03</f>
        <v>0</v>
      </c>
      <c r="L25" s="167"/>
      <c r="M25" s="168"/>
      <c r="N25" s="167"/>
      <c r="O25" s="5">
        <f>K25*L25</f>
        <v>0</v>
      </c>
      <c r="P25" s="6">
        <f>K25*M25</f>
        <v>0</v>
      </c>
      <c r="Q25" s="7">
        <f>((K25/19.5)*6.6)*N25</f>
        <v>0</v>
      </c>
      <c r="R25" s="9">
        <f t="shared" si="0"/>
        <v>0</v>
      </c>
    </row>
    <row r="26" spans="1:18" ht="23.1" hidden="1" customHeight="1" thickBot="1" x14ac:dyDescent="0.3">
      <c r="A26" s="382"/>
      <c r="B26" s="540"/>
      <c r="C26" s="196" t="s">
        <v>24</v>
      </c>
      <c r="D26" s="383" t="s">
        <v>232</v>
      </c>
      <c r="E26" s="384"/>
      <c r="F26" s="384"/>
      <c r="G26" s="385"/>
      <c r="H26" s="385"/>
      <c r="I26" s="385"/>
      <c r="J26" s="385"/>
      <c r="K26" s="385"/>
      <c r="L26" s="169">
        <f>L25*12</f>
        <v>0</v>
      </c>
      <c r="M26" s="170">
        <f>M25*9</f>
        <v>0</v>
      </c>
      <c r="N26" s="171">
        <f>N25*3</f>
        <v>0</v>
      </c>
      <c r="O26" s="11">
        <f>O25*'Valid Values and Workbook Info'!$B$10</f>
        <v>0</v>
      </c>
      <c r="P26" s="11">
        <f>P25*'Valid Values and Workbook Info'!$B$10</f>
        <v>0</v>
      </c>
      <c r="Q26" s="11">
        <f>Q25*'Valid Values and Workbook Info'!$B$10</f>
        <v>0</v>
      </c>
      <c r="R26" s="13">
        <f t="shared" si="0"/>
        <v>0</v>
      </c>
    </row>
    <row r="27" spans="1:18" ht="23.1" hidden="1" customHeight="1" thickBot="1" x14ac:dyDescent="0.3">
      <c r="A27" s="382"/>
      <c r="B27" s="540"/>
      <c r="C27" s="195" t="s">
        <v>201</v>
      </c>
      <c r="D27" s="151" t="s">
        <v>217</v>
      </c>
      <c r="E27" s="224">
        <v>0</v>
      </c>
      <c r="F27" s="219">
        <v>0</v>
      </c>
      <c r="G27" s="542">
        <f>'Project Budget Overview'!B34</f>
        <v>0</v>
      </c>
      <c r="H27" s="336"/>
      <c r="I27" s="336"/>
      <c r="J27" s="337"/>
      <c r="K27" s="158">
        <f>'Proposal Budget Year 3'!K27*1.03</f>
        <v>0</v>
      </c>
      <c r="L27" s="167"/>
      <c r="M27" s="168"/>
      <c r="N27" s="167"/>
      <c r="O27" s="5">
        <f>K27*L27</f>
        <v>0</v>
      </c>
      <c r="P27" s="6">
        <f>K27*M27</f>
        <v>0</v>
      </c>
      <c r="Q27" s="7">
        <f>((K27/19.5)*6.6)*N27</f>
        <v>0</v>
      </c>
      <c r="R27" s="9">
        <f t="shared" si="0"/>
        <v>0</v>
      </c>
    </row>
    <row r="28" spans="1:18" ht="23.1" hidden="1" customHeight="1" thickBot="1" x14ac:dyDescent="0.3">
      <c r="A28" s="382"/>
      <c r="B28" s="540"/>
      <c r="C28" s="196" t="s">
        <v>24</v>
      </c>
      <c r="D28" s="383" t="s">
        <v>232</v>
      </c>
      <c r="E28" s="384"/>
      <c r="F28" s="384"/>
      <c r="G28" s="385"/>
      <c r="H28" s="385"/>
      <c r="I28" s="385"/>
      <c r="J28" s="385"/>
      <c r="K28" s="385"/>
      <c r="L28" s="169">
        <f>L27*12</f>
        <v>0</v>
      </c>
      <c r="M28" s="170">
        <f>M27*9</f>
        <v>0</v>
      </c>
      <c r="N28" s="171">
        <f>N27*3</f>
        <v>0</v>
      </c>
      <c r="O28" s="11">
        <f>O27*'Valid Values and Workbook Info'!$B$10</f>
        <v>0</v>
      </c>
      <c r="P28" s="11">
        <f>P27*'Valid Values and Workbook Info'!$B$10</f>
        <v>0</v>
      </c>
      <c r="Q28" s="11">
        <f>Q27*'Valid Values and Workbook Info'!$B$10</f>
        <v>0</v>
      </c>
      <c r="R28" s="13">
        <f t="shared" si="0"/>
        <v>0</v>
      </c>
    </row>
    <row r="29" spans="1:18" ht="23.1" hidden="1" customHeight="1" thickBot="1" x14ac:dyDescent="0.3">
      <c r="A29" s="382"/>
      <c r="B29" s="540"/>
      <c r="C29" s="195" t="s">
        <v>201</v>
      </c>
      <c r="D29" s="151" t="s">
        <v>218</v>
      </c>
      <c r="E29" s="224">
        <v>0</v>
      </c>
      <c r="F29" s="219">
        <v>0</v>
      </c>
      <c r="G29" s="542">
        <f>'Project Budget Overview'!B35</f>
        <v>0</v>
      </c>
      <c r="H29" s="336"/>
      <c r="I29" s="336"/>
      <c r="J29" s="337"/>
      <c r="K29" s="158">
        <f>'Proposal Budget Year 3'!K29*1.03</f>
        <v>0</v>
      </c>
      <c r="L29" s="167"/>
      <c r="M29" s="168"/>
      <c r="N29" s="167"/>
      <c r="O29" s="5">
        <f>K29*L29</f>
        <v>0</v>
      </c>
      <c r="P29" s="6">
        <f>K29*M29</f>
        <v>0</v>
      </c>
      <c r="Q29" s="7">
        <f>((K29/19.5)*6.6)*N29</f>
        <v>0</v>
      </c>
      <c r="R29" s="9">
        <f t="shared" si="0"/>
        <v>0</v>
      </c>
    </row>
    <row r="30" spans="1:18" ht="23.1" hidden="1" customHeight="1" thickBot="1" x14ac:dyDescent="0.3">
      <c r="A30" s="382"/>
      <c r="B30" s="540"/>
      <c r="C30" s="196" t="s">
        <v>24</v>
      </c>
      <c r="D30" s="383" t="s">
        <v>232</v>
      </c>
      <c r="E30" s="384"/>
      <c r="F30" s="384"/>
      <c r="G30" s="385"/>
      <c r="H30" s="385"/>
      <c r="I30" s="385"/>
      <c r="J30" s="385"/>
      <c r="K30" s="385"/>
      <c r="L30" s="169">
        <f>L29*12</f>
        <v>0</v>
      </c>
      <c r="M30" s="170">
        <f>M29*9</f>
        <v>0</v>
      </c>
      <c r="N30" s="171">
        <f>N29*3</f>
        <v>0</v>
      </c>
      <c r="O30" s="11">
        <f>O29*'Valid Values and Workbook Info'!$B$10</f>
        <v>0</v>
      </c>
      <c r="P30" s="11">
        <f>P29*'Valid Values and Workbook Info'!$B$10</f>
        <v>0</v>
      </c>
      <c r="Q30" s="11">
        <f>Q29*'Valid Values and Workbook Info'!$B$10</f>
        <v>0</v>
      </c>
      <c r="R30" s="13">
        <f t="shared" si="0"/>
        <v>0</v>
      </c>
    </row>
    <row r="31" spans="1:18" ht="23.1" hidden="1" customHeight="1" thickBot="1" x14ac:dyDescent="0.3">
      <c r="A31" s="382"/>
      <c r="B31" s="540"/>
      <c r="C31" s="195" t="s">
        <v>201</v>
      </c>
      <c r="D31" s="151" t="s">
        <v>219</v>
      </c>
      <c r="E31" s="224">
        <v>0</v>
      </c>
      <c r="F31" s="219">
        <v>0</v>
      </c>
      <c r="G31" s="542">
        <f>'Project Budget Overview'!B36</f>
        <v>0</v>
      </c>
      <c r="H31" s="336"/>
      <c r="I31" s="336"/>
      <c r="J31" s="337"/>
      <c r="K31" s="158">
        <f>'Proposal Budget Year 3'!K31*1.03</f>
        <v>0</v>
      </c>
      <c r="L31" s="167"/>
      <c r="M31" s="168"/>
      <c r="N31" s="167"/>
      <c r="O31" s="5">
        <f>K31*L31</f>
        <v>0</v>
      </c>
      <c r="P31" s="6">
        <f>K31*M31</f>
        <v>0</v>
      </c>
      <c r="Q31" s="7">
        <f>((K31/19.5)*6.6)*N31</f>
        <v>0</v>
      </c>
      <c r="R31" s="9">
        <f t="shared" si="0"/>
        <v>0</v>
      </c>
    </row>
    <row r="32" spans="1:18" ht="23.1" hidden="1" customHeight="1" thickBot="1" x14ac:dyDescent="0.3">
      <c r="A32" s="382"/>
      <c r="B32" s="540"/>
      <c r="C32" s="196" t="s">
        <v>24</v>
      </c>
      <c r="D32" s="383" t="s">
        <v>232</v>
      </c>
      <c r="E32" s="384"/>
      <c r="F32" s="384"/>
      <c r="G32" s="385"/>
      <c r="H32" s="385"/>
      <c r="I32" s="385"/>
      <c r="J32" s="385"/>
      <c r="K32" s="385"/>
      <c r="L32" s="169">
        <f>L31*12</f>
        <v>0</v>
      </c>
      <c r="M32" s="170">
        <f>M31*9</f>
        <v>0</v>
      </c>
      <c r="N32" s="171">
        <f>N31*3</f>
        <v>0</v>
      </c>
      <c r="O32" s="11">
        <f>O31*'Valid Values and Workbook Info'!$B$10</f>
        <v>0</v>
      </c>
      <c r="P32" s="11">
        <f>P31*'Valid Values and Workbook Info'!$B$10</f>
        <v>0</v>
      </c>
      <c r="Q32" s="11">
        <f>Q31*'Valid Values and Workbook Info'!$B$10</f>
        <v>0</v>
      </c>
      <c r="R32" s="13">
        <f t="shared" si="0"/>
        <v>0</v>
      </c>
    </row>
    <row r="33" spans="1:18" ht="23.1" hidden="1" customHeight="1" thickBot="1" x14ac:dyDescent="0.3">
      <c r="A33" s="382"/>
      <c r="B33" s="540"/>
      <c r="C33" s="195" t="s">
        <v>201</v>
      </c>
      <c r="D33" s="151" t="s">
        <v>220</v>
      </c>
      <c r="E33" s="224">
        <v>0</v>
      </c>
      <c r="F33" s="219">
        <v>0</v>
      </c>
      <c r="G33" s="542">
        <f>'Project Budget Overview'!B37</f>
        <v>0</v>
      </c>
      <c r="H33" s="336"/>
      <c r="I33" s="336"/>
      <c r="J33" s="337"/>
      <c r="K33" s="158">
        <f>'Proposal Budget Year 3'!K33*1.03</f>
        <v>0</v>
      </c>
      <c r="L33" s="167"/>
      <c r="M33" s="168"/>
      <c r="N33" s="167"/>
      <c r="O33" s="5">
        <f>K33*L33</f>
        <v>0</v>
      </c>
      <c r="P33" s="6">
        <f>K33*M33</f>
        <v>0</v>
      </c>
      <c r="Q33" s="7">
        <f>((K33/19.5)*6.6)*N33</f>
        <v>0</v>
      </c>
      <c r="R33" s="9">
        <f t="shared" si="0"/>
        <v>0</v>
      </c>
    </row>
    <row r="34" spans="1:18" ht="23.1" hidden="1" customHeight="1" thickBot="1" x14ac:dyDescent="0.3">
      <c r="A34" s="382"/>
      <c r="B34" s="540"/>
      <c r="C34" s="196" t="s">
        <v>24</v>
      </c>
      <c r="D34" s="383" t="s">
        <v>232</v>
      </c>
      <c r="E34" s="384"/>
      <c r="F34" s="384"/>
      <c r="G34" s="385"/>
      <c r="H34" s="385"/>
      <c r="I34" s="385"/>
      <c r="J34" s="385"/>
      <c r="K34" s="385"/>
      <c r="L34" s="169">
        <f>L33*12</f>
        <v>0</v>
      </c>
      <c r="M34" s="170">
        <f>M33*9</f>
        <v>0</v>
      </c>
      <c r="N34" s="171">
        <f>N33*3</f>
        <v>0</v>
      </c>
      <c r="O34" s="11">
        <f>O33*'Valid Values and Workbook Info'!$B$10</f>
        <v>0</v>
      </c>
      <c r="P34" s="11">
        <f>P33*'Valid Values and Workbook Info'!$B$10</f>
        <v>0</v>
      </c>
      <c r="Q34" s="11">
        <f>Q33*'Valid Values and Workbook Info'!$B$10</f>
        <v>0</v>
      </c>
      <c r="R34" s="13">
        <f t="shared" si="0"/>
        <v>0</v>
      </c>
    </row>
    <row r="35" spans="1:18" ht="23.1" hidden="1" customHeight="1" thickBot="1" x14ac:dyDescent="0.3">
      <c r="A35" s="382"/>
      <c r="B35" s="540"/>
      <c r="C35" s="195" t="s">
        <v>201</v>
      </c>
      <c r="D35" s="151" t="s">
        <v>221</v>
      </c>
      <c r="E35" s="224">
        <v>0</v>
      </c>
      <c r="F35" s="219">
        <v>0</v>
      </c>
      <c r="G35" s="542">
        <f>'Project Budget Overview'!B38</f>
        <v>0</v>
      </c>
      <c r="H35" s="336"/>
      <c r="I35" s="336"/>
      <c r="J35" s="337"/>
      <c r="K35" s="158">
        <f>'Proposal Budget Year 3'!K35*1.03</f>
        <v>0</v>
      </c>
      <c r="L35" s="167"/>
      <c r="M35" s="168"/>
      <c r="N35" s="167"/>
      <c r="O35" s="5">
        <f>K35*L35</f>
        <v>0</v>
      </c>
      <c r="P35" s="6">
        <f>K35*M35</f>
        <v>0</v>
      </c>
      <c r="Q35" s="7">
        <f>((K35/19.5)*6.6)*N35</f>
        <v>0</v>
      </c>
      <c r="R35" s="9">
        <f t="shared" si="0"/>
        <v>0</v>
      </c>
    </row>
    <row r="36" spans="1:18" ht="23.1" hidden="1" customHeight="1" thickBot="1" x14ac:dyDescent="0.3">
      <c r="A36" s="345">
        <f>R73</f>
        <v>0</v>
      </c>
      <c r="B36" s="540"/>
      <c r="C36" s="196" t="s">
        <v>24</v>
      </c>
      <c r="D36" s="383" t="s">
        <v>232</v>
      </c>
      <c r="E36" s="385"/>
      <c r="F36" s="385"/>
      <c r="G36" s="385"/>
      <c r="H36" s="385"/>
      <c r="I36" s="385"/>
      <c r="J36" s="385"/>
      <c r="K36" s="385"/>
      <c r="L36" s="169">
        <f>L35*12</f>
        <v>0</v>
      </c>
      <c r="M36" s="170">
        <f>M35*9</f>
        <v>0</v>
      </c>
      <c r="N36" s="171">
        <f>N35*3</f>
        <v>0</v>
      </c>
      <c r="O36" s="11">
        <f>O35*'Valid Values and Workbook Info'!$B$10</f>
        <v>0</v>
      </c>
      <c r="P36" s="11">
        <f>P35*'Valid Values and Workbook Info'!$B$10</f>
        <v>0</v>
      </c>
      <c r="Q36" s="11">
        <f>Q35*'Valid Values and Workbook Info'!$B$10</f>
        <v>0</v>
      </c>
      <c r="R36" s="13">
        <f t="shared" si="0"/>
        <v>0</v>
      </c>
    </row>
    <row r="37" spans="1:18" ht="23.1" hidden="1" customHeight="1" thickBot="1" x14ac:dyDescent="0.3">
      <c r="A37" s="345"/>
      <c r="B37" s="540"/>
      <c r="C37" s="195" t="s">
        <v>201</v>
      </c>
      <c r="D37" s="151" t="s">
        <v>222</v>
      </c>
      <c r="E37" s="224">
        <v>0</v>
      </c>
      <c r="F37" s="219">
        <v>0</v>
      </c>
      <c r="G37" s="542">
        <f>'Project Budget Overview'!B39</f>
        <v>0</v>
      </c>
      <c r="H37" s="336"/>
      <c r="I37" s="336"/>
      <c r="J37" s="337"/>
      <c r="K37" s="158">
        <f>'Proposal Budget Year 3'!K37*1.03</f>
        <v>0</v>
      </c>
      <c r="L37" s="167"/>
      <c r="M37" s="168"/>
      <c r="N37" s="167"/>
      <c r="O37" s="5">
        <f>K37*L37</f>
        <v>0</v>
      </c>
      <c r="P37" s="6">
        <f>K37*M37</f>
        <v>0</v>
      </c>
      <c r="Q37" s="7">
        <f>((K37/19.5)*6.6)*N37</f>
        <v>0</v>
      </c>
      <c r="R37" s="9">
        <f t="shared" si="0"/>
        <v>0</v>
      </c>
    </row>
    <row r="38" spans="1:18" ht="23.1" hidden="1" customHeight="1" thickBot="1" x14ac:dyDescent="0.3">
      <c r="A38" s="345"/>
      <c r="B38" s="540"/>
      <c r="C38" s="196" t="s">
        <v>24</v>
      </c>
      <c r="D38" s="383" t="s">
        <v>232</v>
      </c>
      <c r="E38" s="385"/>
      <c r="F38" s="385"/>
      <c r="G38" s="385"/>
      <c r="H38" s="385"/>
      <c r="I38" s="385"/>
      <c r="J38" s="385"/>
      <c r="K38" s="385"/>
      <c r="L38" s="169">
        <f>L37*12</f>
        <v>0</v>
      </c>
      <c r="M38" s="170">
        <f>M37*9</f>
        <v>0</v>
      </c>
      <c r="N38" s="171">
        <f>N37*3</f>
        <v>0</v>
      </c>
      <c r="O38" s="11">
        <f>O37*'Valid Values and Workbook Info'!$B$10</f>
        <v>0</v>
      </c>
      <c r="P38" s="11">
        <f>P37*'Valid Values and Workbook Info'!$B$10</f>
        <v>0</v>
      </c>
      <c r="Q38" s="11">
        <f>Q37*'Valid Values and Workbook Info'!$B$10</f>
        <v>0</v>
      </c>
      <c r="R38" s="13">
        <f t="shared" si="0"/>
        <v>0</v>
      </c>
    </row>
    <row r="39" spans="1:18" ht="23.1" hidden="1" customHeight="1" thickBot="1" x14ac:dyDescent="0.3">
      <c r="A39" s="345"/>
      <c r="B39" s="540"/>
      <c r="C39" s="195" t="s">
        <v>201</v>
      </c>
      <c r="D39" s="151" t="s">
        <v>223</v>
      </c>
      <c r="E39" s="224">
        <v>0</v>
      </c>
      <c r="F39" s="219">
        <v>0</v>
      </c>
      <c r="G39" s="542">
        <f>'Project Budget Overview'!B40</f>
        <v>0</v>
      </c>
      <c r="H39" s="336"/>
      <c r="I39" s="336"/>
      <c r="J39" s="337"/>
      <c r="K39" s="158">
        <f>'Proposal Budget Year 3'!K39*1.03</f>
        <v>0</v>
      </c>
      <c r="L39" s="167"/>
      <c r="M39" s="168"/>
      <c r="N39" s="167"/>
      <c r="O39" s="5">
        <f>K39*L39</f>
        <v>0</v>
      </c>
      <c r="P39" s="6">
        <f>K39*M39</f>
        <v>0</v>
      </c>
      <c r="Q39" s="7">
        <f>((K39/19.5)*6.6)*N39</f>
        <v>0</v>
      </c>
      <c r="R39" s="9">
        <f t="shared" si="0"/>
        <v>0</v>
      </c>
    </row>
    <row r="40" spans="1:18" ht="23.1" hidden="1" customHeight="1" thickBot="1" x14ac:dyDescent="0.3">
      <c r="A40" s="345"/>
      <c r="B40" s="540"/>
      <c r="C40" s="196" t="s">
        <v>24</v>
      </c>
      <c r="D40" s="383" t="s">
        <v>232</v>
      </c>
      <c r="E40" s="385"/>
      <c r="F40" s="385"/>
      <c r="G40" s="385"/>
      <c r="H40" s="385"/>
      <c r="I40" s="385"/>
      <c r="J40" s="385"/>
      <c r="K40" s="385"/>
      <c r="L40" s="169">
        <f>L39*12</f>
        <v>0</v>
      </c>
      <c r="M40" s="170">
        <f>M39*9</f>
        <v>0</v>
      </c>
      <c r="N40" s="171">
        <f>N39*3</f>
        <v>0</v>
      </c>
      <c r="O40" s="11">
        <f>O39*'Valid Values and Workbook Info'!$B$10</f>
        <v>0</v>
      </c>
      <c r="P40" s="11">
        <f>P39*'Valid Values and Workbook Info'!$B$10</f>
        <v>0</v>
      </c>
      <c r="Q40" s="11">
        <f>Q39*'Valid Values and Workbook Info'!$B$10</f>
        <v>0</v>
      </c>
      <c r="R40" s="13">
        <f t="shared" si="0"/>
        <v>0</v>
      </c>
    </row>
    <row r="41" spans="1:18" ht="23.1" hidden="1" customHeight="1" thickBot="1" x14ac:dyDescent="0.3">
      <c r="A41" s="345"/>
      <c r="B41" s="540"/>
      <c r="C41" s="195" t="s">
        <v>201</v>
      </c>
      <c r="D41" s="151" t="s">
        <v>224</v>
      </c>
      <c r="E41" s="224">
        <v>0</v>
      </c>
      <c r="F41" s="219">
        <v>0</v>
      </c>
      <c r="G41" s="542">
        <f>'Project Budget Overview'!B41</f>
        <v>0</v>
      </c>
      <c r="H41" s="336"/>
      <c r="I41" s="336"/>
      <c r="J41" s="337"/>
      <c r="K41" s="158">
        <f>'Proposal Budget Year 3'!K41*1.03</f>
        <v>0</v>
      </c>
      <c r="L41" s="167"/>
      <c r="M41" s="168"/>
      <c r="N41" s="167"/>
      <c r="O41" s="5">
        <f>K41*L41</f>
        <v>0</v>
      </c>
      <c r="P41" s="6">
        <f>K41*M41</f>
        <v>0</v>
      </c>
      <c r="Q41" s="7">
        <f>((K41/19.5)*6.6)*N41</f>
        <v>0</v>
      </c>
      <c r="R41" s="9">
        <f t="shared" si="0"/>
        <v>0</v>
      </c>
    </row>
    <row r="42" spans="1:18" ht="23.1" hidden="1" customHeight="1" thickBot="1" x14ac:dyDescent="0.3">
      <c r="A42" s="345"/>
      <c r="B42" s="540"/>
      <c r="C42" s="196" t="s">
        <v>24</v>
      </c>
      <c r="D42" s="383" t="s">
        <v>232</v>
      </c>
      <c r="E42" s="385"/>
      <c r="F42" s="385"/>
      <c r="G42" s="385"/>
      <c r="H42" s="385"/>
      <c r="I42" s="385"/>
      <c r="J42" s="385"/>
      <c r="K42" s="385"/>
      <c r="L42" s="169">
        <f>L41*12</f>
        <v>0</v>
      </c>
      <c r="M42" s="170">
        <f>M41*9</f>
        <v>0</v>
      </c>
      <c r="N42" s="171">
        <f>N41*3</f>
        <v>0</v>
      </c>
      <c r="O42" s="11">
        <f>O41*'Valid Values and Workbook Info'!$B$10</f>
        <v>0</v>
      </c>
      <c r="P42" s="11">
        <f>P41*'Valid Values and Workbook Info'!$B$10</f>
        <v>0</v>
      </c>
      <c r="Q42" s="11">
        <f>Q41*'Valid Values and Workbook Info'!$B$10</f>
        <v>0</v>
      </c>
      <c r="R42" s="13">
        <f t="shared" si="0"/>
        <v>0</v>
      </c>
    </row>
    <row r="43" spans="1:18" ht="23.1" hidden="1" customHeight="1" thickBot="1" x14ac:dyDescent="0.3">
      <c r="A43" s="345"/>
      <c r="B43" s="540"/>
      <c r="C43" s="195" t="s">
        <v>201</v>
      </c>
      <c r="D43" s="151" t="s">
        <v>225</v>
      </c>
      <c r="E43" s="224">
        <v>0</v>
      </c>
      <c r="F43" s="219">
        <v>0</v>
      </c>
      <c r="G43" s="542">
        <f>'Project Budget Overview'!B42</f>
        <v>0</v>
      </c>
      <c r="H43" s="336"/>
      <c r="I43" s="336"/>
      <c r="J43" s="337"/>
      <c r="K43" s="158">
        <f>'Proposal Budget Year 3'!K43*1.03</f>
        <v>0</v>
      </c>
      <c r="L43" s="167"/>
      <c r="M43" s="168"/>
      <c r="N43" s="167"/>
      <c r="O43" s="5">
        <f>K43*L43</f>
        <v>0</v>
      </c>
      <c r="P43" s="6">
        <f>K43*M43</f>
        <v>0</v>
      </c>
      <c r="Q43" s="7">
        <f>((K43/19.5)*6.6)*N43</f>
        <v>0</v>
      </c>
      <c r="R43" s="9">
        <f t="shared" si="0"/>
        <v>0</v>
      </c>
    </row>
    <row r="44" spans="1:18" ht="23.1" hidden="1" customHeight="1" thickBot="1" x14ac:dyDescent="0.3">
      <c r="A44" s="345"/>
      <c r="B44" s="540"/>
      <c r="C44" s="196" t="s">
        <v>24</v>
      </c>
      <c r="D44" s="383" t="s">
        <v>232</v>
      </c>
      <c r="E44" s="385"/>
      <c r="F44" s="385"/>
      <c r="G44" s="385"/>
      <c r="H44" s="385"/>
      <c r="I44" s="385"/>
      <c r="J44" s="385"/>
      <c r="K44" s="385"/>
      <c r="L44" s="169">
        <f>L43*12</f>
        <v>0</v>
      </c>
      <c r="M44" s="170">
        <f>M43*9</f>
        <v>0</v>
      </c>
      <c r="N44" s="171">
        <f>N43*3</f>
        <v>0</v>
      </c>
      <c r="O44" s="11">
        <f>O43*'Valid Values and Workbook Info'!$B$10</f>
        <v>0</v>
      </c>
      <c r="P44" s="11">
        <f>P43*'Valid Values and Workbook Info'!$B$10</f>
        <v>0</v>
      </c>
      <c r="Q44" s="11">
        <f>Q43*'Valid Values and Workbook Info'!$B$10</f>
        <v>0</v>
      </c>
      <c r="R44" s="13">
        <f t="shared" si="0"/>
        <v>0</v>
      </c>
    </row>
    <row r="45" spans="1:18" ht="23.1" hidden="1" customHeight="1" thickBot="1" x14ac:dyDescent="0.3">
      <c r="A45" s="345"/>
      <c r="B45" s="540"/>
      <c r="C45" s="195" t="s">
        <v>201</v>
      </c>
      <c r="D45" s="151" t="s">
        <v>226</v>
      </c>
      <c r="E45" s="224">
        <v>0</v>
      </c>
      <c r="F45" s="219">
        <v>0</v>
      </c>
      <c r="G45" s="542">
        <f>'Project Budget Overview'!B43</f>
        <v>0</v>
      </c>
      <c r="H45" s="336"/>
      <c r="I45" s="336"/>
      <c r="J45" s="337"/>
      <c r="K45" s="158">
        <f>'Proposal Budget Year 3'!K45*1.03</f>
        <v>0</v>
      </c>
      <c r="L45" s="167"/>
      <c r="M45" s="168"/>
      <c r="N45" s="167"/>
      <c r="O45" s="5">
        <f>K45*L45</f>
        <v>0</v>
      </c>
      <c r="P45" s="6">
        <f>K45*M45</f>
        <v>0</v>
      </c>
      <c r="Q45" s="7">
        <f>((K45/19.5)*6.6)*N45</f>
        <v>0</v>
      </c>
      <c r="R45" s="9">
        <f t="shared" si="0"/>
        <v>0</v>
      </c>
    </row>
    <row r="46" spans="1:18" ht="23.1" hidden="1" customHeight="1" thickBot="1" x14ac:dyDescent="0.3">
      <c r="A46" s="345"/>
      <c r="B46" s="540"/>
      <c r="C46" s="196" t="s">
        <v>24</v>
      </c>
      <c r="D46" s="383" t="s">
        <v>232</v>
      </c>
      <c r="E46" s="385"/>
      <c r="F46" s="385"/>
      <c r="G46" s="385"/>
      <c r="H46" s="385"/>
      <c r="I46" s="385"/>
      <c r="J46" s="385"/>
      <c r="K46" s="385"/>
      <c r="L46" s="169">
        <f>L45*12</f>
        <v>0</v>
      </c>
      <c r="M46" s="170">
        <f>M45*9</f>
        <v>0</v>
      </c>
      <c r="N46" s="171">
        <f>N45*3</f>
        <v>0</v>
      </c>
      <c r="O46" s="11">
        <f>O45*'Valid Values and Workbook Info'!$B$10</f>
        <v>0</v>
      </c>
      <c r="P46" s="11">
        <f>P45*'Valid Values and Workbook Info'!$B$10</f>
        <v>0</v>
      </c>
      <c r="Q46" s="11">
        <f>Q45*'Valid Values and Workbook Info'!$B$10</f>
        <v>0</v>
      </c>
      <c r="R46" s="13">
        <f t="shared" si="0"/>
        <v>0</v>
      </c>
    </row>
    <row r="47" spans="1:18" s="162" customFormat="1" ht="13.8" thickBot="1" x14ac:dyDescent="0.3">
      <c r="A47" s="345"/>
      <c r="B47" s="540"/>
      <c r="C47" s="197" t="s">
        <v>130</v>
      </c>
      <c r="D47" s="396" t="str">
        <f>_xlfn.CONCAT("A.2. - Staff Salary (fringe at ",TEXT(100*'Valid Values and Workbook Info'!$B$11,"##.##"),"%)")</f>
        <v>A.2. - Staff Salary (fringe at 50.22%)</v>
      </c>
      <c r="E47" s="397"/>
      <c r="F47" s="397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9"/>
    </row>
    <row r="48" spans="1:18" ht="23.1" customHeight="1" thickBot="1" x14ac:dyDescent="0.3">
      <c r="A48" s="345"/>
      <c r="B48" s="540"/>
      <c r="C48" s="195" t="s">
        <v>202</v>
      </c>
      <c r="D48" s="151" t="s">
        <v>0</v>
      </c>
      <c r="E48" s="224">
        <v>0</v>
      </c>
      <c r="F48" s="219">
        <v>0</v>
      </c>
      <c r="G48" s="542">
        <f>'Project Budget Overview'!B46</f>
        <v>0</v>
      </c>
      <c r="H48" s="336"/>
      <c r="I48" s="336"/>
      <c r="J48" s="337"/>
      <c r="K48" s="158">
        <f>'Proposal Budget Year 3'!K48*1.03</f>
        <v>0</v>
      </c>
      <c r="L48" s="167"/>
      <c r="M48" s="168"/>
      <c r="N48" s="167"/>
      <c r="O48" s="5">
        <f>K48*L48</f>
        <v>0</v>
      </c>
      <c r="P48" s="6">
        <f>K48*M48</f>
        <v>0</v>
      </c>
      <c r="Q48" s="7">
        <f>((K48/19.5)*6.6)*N48</f>
        <v>0</v>
      </c>
      <c r="R48" s="9">
        <f t="shared" ref="R48:R55" si="1">SUM(O48:Q48)</f>
        <v>0</v>
      </c>
    </row>
    <row r="49" spans="1:18" ht="23.1" customHeight="1" thickBot="1" x14ac:dyDescent="0.3">
      <c r="A49" s="345"/>
      <c r="B49" s="540"/>
      <c r="C49" s="196" t="s">
        <v>24</v>
      </c>
      <c r="D49" s="383" t="s">
        <v>232</v>
      </c>
      <c r="E49" s="384"/>
      <c r="F49" s="384"/>
      <c r="G49" s="385"/>
      <c r="H49" s="385"/>
      <c r="I49" s="385"/>
      <c r="J49" s="385"/>
      <c r="K49" s="385"/>
      <c r="L49" s="169">
        <f>L48*12</f>
        <v>0</v>
      </c>
      <c r="M49" s="170">
        <f>M48*9</f>
        <v>0</v>
      </c>
      <c r="N49" s="171">
        <f>N48*3</f>
        <v>0</v>
      </c>
      <c r="O49" s="10">
        <f>O48*'Valid Values and Workbook Info'!$B$11</f>
        <v>0</v>
      </c>
      <c r="P49" s="10">
        <f>P48*'Valid Values and Workbook Info'!$B$11</f>
        <v>0</v>
      </c>
      <c r="Q49" s="10">
        <f>Q48*'Valid Values and Workbook Info'!$B$11</f>
        <v>0</v>
      </c>
      <c r="R49" s="13">
        <f t="shared" si="1"/>
        <v>0</v>
      </c>
    </row>
    <row r="50" spans="1:18" ht="23.1" customHeight="1" thickBot="1" x14ac:dyDescent="0.3">
      <c r="A50" s="345"/>
      <c r="B50" s="540"/>
      <c r="C50" s="195" t="s">
        <v>202</v>
      </c>
      <c r="D50" s="151" t="s">
        <v>1</v>
      </c>
      <c r="E50" s="224">
        <v>0</v>
      </c>
      <c r="F50" s="219">
        <v>0</v>
      </c>
      <c r="G50" s="542">
        <f>'Project Budget Overview'!B47</f>
        <v>0</v>
      </c>
      <c r="H50" s="336"/>
      <c r="I50" s="336"/>
      <c r="J50" s="337"/>
      <c r="K50" s="158">
        <f>'Proposal Budget Year 3'!K50*1.03</f>
        <v>0</v>
      </c>
      <c r="L50" s="167"/>
      <c r="M50" s="168"/>
      <c r="N50" s="167"/>
      <c r="O50" s="5">
        <f>K50*L50</f>
        <v>0</v>
      </c>
      <c r="P50" s="6">
        <f>K50*M50</f>
        <v>0</v>
      </c>
      <c r="Q50" s="7">
        <f>((K50/19.5)*6.6)*N50</f>
        <v>0</v>
      </c>
      <c r="R50" s="9">
        <f t="shared" si="1"/>
        <v>0</v>
      </c>
    </row>
    <row r="51" spans="1:18" ht="23.1" customHeight="1" thickBot="1" x14ac:dyDescent="0.3">
      <c r="A51" s="345"/>
      <c r="B51" s="540"/>
      <c r="C51" s="198" t="s">
        <v>24</v>
      </c>
      <c r="D51" s="383" t="s">
        <v>232</v>
      </c>
      <c r="E51" s="384"/>
      <c r="F51" s="384"/>
      <c r="G51" s="385"/>
      <c r="H51" s="385"/>
      <c r="I51" s="385"/>
      <c r="J51" s="385"/>
      <c r="K51" s="385"/>
      <c r="L51" s="169">
        <f>L50*12</f>
        <v>0</v>
      </c>
      <c r="M51" s="170">
        <f>M50*9</f>
        <v>0</v>
      </c>
      <c r="N51" s="171">
        <f>N50*3</f>
        <v>0</v>
      </c>
      <c r="O51" s="10">
        <f>O50*'Valid Values and Workbook Info'!$B$11</f>
        <v>0</v>
      </c>
      <c r="P51" s="10">
        <f>P50*'Valid Values and Workbook Info'!$B$11</f>
        <v>0</v>
      </c>
      <c r="Q51" s="10">
        <f>Q50*'Valid Values and Workbook Info'!$B$11</f>
        <v>0</v>
      </c>
      <c r="R51" s="33">
        <f t="shared" si="1"/>
        <v>0</v>
      </c>
    </row>
    <row r="52" spans="1:18" ht="23.1" customHeight="1" thickBot="1" x14ac:dyDescent="0.3">
      <c r="A52" s="345"/>
      <c r="B52" s="540"/>
      <c r="C52" s="195" t="s">
        <v>202</v>
      </c>
      <c r="D52" s="151" t="s">
        <v>2</v>
      </c>
      <c r="E52" s="224">
        <v>0</v>
      </c>
      <c r="F52" s="219">
        <v>0</v>
      </c>
      <c r="G52" s="542">
        <f>'Project Budget Overview'!B48</f>
        <v>0</v>
      </c>
      <c r="H52" s="336"/>
      <c r="I52" s="336"/>
      <c r="J52" s="337"/>
      <c r="K52" s="158">
        <f>'Proposal Budget Year 3'!K52*1.03</f>
        <v>0</v>
      </c>
      <c r="L52" s="167"/>
      <c r="M52" s="168"/>
      <c r="N52" s="167"/>
      <c r="O52" s="5">
        <f>K52*L52</f>
        <v>0</v>
      </c>
      <c r="P52" s="6">
        <f>K52*M52</f>
        <v>0</v>
      </c>
      <c r="Q52" s="7">
        <f>((K52/19.5)*6.6)*N52</f>
        <v>0</v>
      </c>
      <c r="R52" s="9">
        <f t="shared" si="1"/>
        <v>0</v>
      </c>
    </row>
    <row r="53" spans="1:18" ht="23.1" customHeight="1" thickBot="1" x14ac:dyDescent="0.3">
      <c r="A53" s="345"/>
      <c r="B53" s="540"/>
      <c r="C53" s="196" t="s">
        <v>24</v>
      </c>
      <c r="D53" s="383" t="s">
        <v>232</v>
      </c>
      <c r="E53" s="384"/>
      <c r="F53" s="384"/>
      <c r="G53" s="385"/>
      <c r="H53" s="385"/>
      <c r="I53" s="385"/>
      <c r="J53" s="385"/>
      <c r="K53" s="385"/>
      <c r="L53" s="169">
        <f>L52*12</f>
        <v>0</v>
      </c>
      <c r="M53" s="170">
        <f>M52*9</f>
        <v>0</v>
      </c>
      <c r="N53" s="171">
        <f>N52*3</f>
        <v>0</v>
      </c>
      <c r="O53" s="10">
        <f>O52*'Valid Values and Workbook Info'!$B$11</f>
        <v>0</v>
      </c>
      <c r="P53" s="10">
        <f>P52*'Valid Values and Workbook Info'!$B$11</f>
        <v>0</v>
      </c>
      <c r="Q53" s="10">
        <f>Q52*'Valid Values and Workbook Info'!$B$11</f>
        <v>0</v>
      </c>
      <c r="R53" s="13">
        <f t="shared" si="1"/>
        <v>0</v>
      </c>
    </row>
    <row r="54" spans="1:18" ht="23.1" hidden="1" customHeight="1" thickBot="1" x14ac:dyDescent="0.3">
      <c r="A54" s="345"/>
      <c r="B54" s="540"/>
      <c r="C54" s="195" t="s">
        <v>202</v>
      </c>
      <c r="D54" s="151" t="s">
        <v>3</v>
      </c>
      <c r="E54" s="224">
        <v>0</v>
      </c>
      <c r="F54" s="219">
        <v>0</v>
      </c>
      <c r="G54" s="542">
        <f>'Project Budget Overview'!B49</f>
        <v>0</v>
      </c>
      <c r="H54" s="336"/>
      <c r="I54" s="336"/>
      <c r="J54" s="337"/>
      <c r="K54" s="158">
        <f>'Proposal Budget Year 3'!K54*1.03</f>
        <v>0</v>
      </c>
      <c r="L54" s="167"/>
      <c r="M54" s="168"/>
      <c r="N54" s="167"/>
      <c r="O54" s="5">
        <f>K54*L54</f>
        <v>0</v>
      </c>
      <c r="P54" s="6">
        <f>K54*M54</f>
        <v>0</v>
      </c>
      <c r="Q54" s="7">
        <f>((K54/19.5)*6.6)*N54</f>
        <v>0</v>
      </c>
      <c r="R54" s="9">
        <f t="shared" si="1"/>
        <v>0</v>
      </c>
    </row>
    <row r="55" spans="1:18" ht="23.1" hidden="1" customHeight="1" thickBot="1" x14ac:dyDescent="0.3">
      <c r="A55" s="345"/>
      <c r="B55" s="540"/>
      <c r="C55" s="196" t="s">
        <v>24</v>
      </c>
      <c r="D55" s="383" t="s">
        <v>232</v>
      </c>
      <c r="E55" s="385"/>
      <c r="F55" s="385"/>
      <c r="G55" s="385"/>
      <c r="H55" s="385"/>
      <c r="I55" s="385"/>
      <c r="J55" s="385"/>
      <c r="K55" s="385"/>
      <c r="L55" s="169">
        <f>L54*12</f>
        <v>0</v>
      </c>
      <c r="M55" s="170">
        <f>M54*9</f>
        <v>0</v>
      </c>
      <c r="N55" s="171">
        <f>N54*3</f>
        <v>0</v>
      </c>
      <c r="O55" s="10">
        <f>O54*'Valid Values and Workbook Info'!$B$11</f>
        <v>0</v>
      </c>
      <c r="P55" s="10">
        <f>P54*'Valid Values and Workbook Info'!$B$11</f>
        <v>0</v>
      </c>
      <c r="Q55" s="10">
        <f>Q54*'Valid Values and Workbook Info'!$B$11</f>
        <v>0</v>
      </c>
      <c r="R55" s="12">
        <f t="shared" si="1"/>
        <v>0</v>
      </c>
    </row>
    <row r="56" spans="1:18" ht="23.1" hidden="1" customHeight="1" thickBot="1" x14ac:dyDescent="0.3">
      <c r="A56" s="345"/>
      <c r="B56" s="540"/>
      <c r="C56" s="203" t="s">
        <v>202</v>
      </c>
      <c r="D56" s="151" t="s">
        <v>4</v>
      </c>
      <c r="E56" s="224">
        <v>0</v>
      </c>
      <c r="F56" s="219">
        <v>0</v>
      </c>
      <c r="G56" s="542">
        <f>'Project Budget Overview'!B50</f>
        <v>0</v>
      </c>
      <c r="H56" s="336"/>
      <c r="I56" s="336"/>
      <c r="J56" s="337"/>
      <c r="K56" s="158">
        <f>'Proposal Budget Year 3'!K56*1.03</f>
        <v>0</v>
      </c>
      <c r="L56" s="167"/>
      <c r="M56" s="168"/>
      <c r="N56" s="167"/>
      <c r="O56" s="5">
        <f>K56*L56</f>
        <v>0</v>
      </c>
      <c r="P56" s="6">
        <f>K56*M56</f>
        <v>0</v>
      </c>
      <c r="Q56" s="7">
        <f>((K56/19.5)*6.6)*N56</f>
        <v>0</v>
      </c>
      <c r="R56" s="9">
        <f t="shared" si="0"/>
        <v>0</v>
      </c>
    </row>
    <row r="57" spans="1:18" ht="23.1" hidden="1" customHeight="1" thickBot="1" x14ac:dyDescent="0.3">
      <c r="A57" s="345"/>
      <c r="B57" s="540"/>
      <c r="C57" s="196" t="s">
        <v>24</v>
      </c>
      <c r="D57" s="383" t="s">
        <v>232</v>
      </c>
      <c r="E57" s="385"/>
      <c r="F57" s="385"/>
      <c r="G57" s="385"/>
      <c r="H57" s="385"/>
      <c r="I57" s="385"/>
      <c r="J57" s="385"/>
      <c r="K57" s="385"/>
      <c r="L57" s="169">
        <f>L56*12</f>
        <v>0</v>
      </c>
      <c r="M57" s="170">
        <f>M56*9</f>
        <v>0</v>
      </c>
      <c r="N57" s="171">
        <f>N56*3</f>
        <v>0</v>
      </c>
      <c r="O57" s="10">
        <f>O56*'Valid Values and Workbook Info'!$B$11</f>
        <v>0</v>
      </c>
      <c r="P57" s="10">
        <f>P56*'Valid Values and Workbook Info'!$B$11</f>
        <v>0</v>
      </c>
      <c r="Q57" s="10">
        <f>Q56*'Valid Values and Workbook Info'!$B$11</f>
        <v>0</v>
      </c>
      <c r="R57" s="13">
        <f t="shared" si="0"/>
        <v>0</v>
      </c>
    </row>
    <row r="58" spans="1:18" ht="23.1" hidden="1" customHeight="1" thickBot="1" x14ac:dyDescent="0.3">
      <c r="A58" s="345"/>
      <c r="B58" s="540"/>
      <c r="C58" s="195" t="s">
        <v>202</v>
      </c>
      <c r="D58" s="151" t="s">
        <v>5</v>
      </c>
      <c r="E58" s="224">
        <v>0</v>
      </c>
      <c r="F58" s="219">
        <v>0</v>
      </c>
      <c r="G58" s="542">
        <f>'Project Budget Overview'!B51</f>
        <v>0</v>
      </c>
      <c r="H58" s="336"/>
      <c r="I58" s="336"/>
      <c r="J58" s="337"/>
      <c r="K58" s="158">
        <f>'Proposal Budget Year 3'!K58*1.03</f>
        <v>0</v>
      </c>
      <c r="L58" s="167"/>
      <c r="M58" s="168"/>
      <c r="N58" s="167"/>
      <c r="O58" s="5">
        <f>K58*L58</f>
        <v>0</v>
      </c>
      <c r="P58" s="6">
        <f>K58*M58</f>
        <v>0</v>
      </c>
      <c r="Q58" s="7">
        <f>((K58/19.5)*6.6)*N58</f>
        <v>0</v>
      </c>
      <c r="R58" s="9">
        <f t="shared" si="0"/>
        <v>0</v>
      </c>
    </row>
    <row r="59" spans="1:18" ht="23.1" hidden="1" customHeight="1" thickBot="1" x14ac:dyDescent="0.3">
      <c r="A59" s="345"/>
      <c r="B59" s="541"/>
      <c r="C59" s="198" t="s">
        <v>24</v>
      </c>
      <c r="D59" s="547" t="s">
        <v>232</v>
      </c>
      <c r="E59" s="384"/>
      <c r="F59" s="384"/>
      <c r="G59" s="384"/>
      <c r="H59" s="384"/>
      <c r="I59" s="384"/>
      <c r="J59" s="384"/>
      <c r="K59" s="384"/>
      <c r="L59" s="249">
        <f>L58*12</f>
        <v>0</v>
      </c>
      <c r="M59" s="209">
        <f>M58*9</f>
        <v>0</v>
      </c>
      <c r="N59" s="250">
        <f>N58*3</f>
        <v>0</v>
      </c>
      <c r="O59" s="10">
        <f>O58*'Valid Values and Workbook Info'!$B$11</f>
        <v>0</v>
      </c>
      <c r="P59" s="10">
        <f>P58*'Valid Values and Workbook Info'!$B$11</f>
        <v>0</v>
      </c>
      <c r="Q59" s="10">
        <f>Q58*'Valid Values and Workbook Info'!$B$11</f>
        <v>0</v>
      </c>
      <c r="R59" s="33">
        <f t="shared" si="0"/>
        <v>0</v>
      </c>
    </row>
    <row r="60" spans="1:18" ht="17.25" customHeight="1" thickBot="1" x14ac:dyDescent="0.3">
      <c r="A60" s="588"/>
      <c r="B60" s="536" t="s">
        <v>254</v>
      </c>
      <c r="C60" s="537"/>
      <c r="D60" s="538"/>
      <c r="E60" s="253">
        <f>+E56+E58+E54+E52+E50+E48+E35+E33+E31+E29+E27+E25+E23+E21+E19+E17+E15+E13+E11+E9+E7+E45+E43+E41+E39+E37</f>
        <v>0</v>
      </c>
      <c r="F60" s="253">
        <f>+F56+F58+F54+F52+F50+F48+F35+F33+F31+F29+F27+F25+F23+F21+F19+F17+F15+F13+F11+F9+F7+F45+F43+F41+F39+F37</f>
        <v>0</v>
      </c>
      <c r="G60" s="254"/>
      <c r="H60" s="254"/>
      <c r="I60" s="254"/>
      <c r="J60" s="254"/>
      <c r="K60" s="579"/>
      <c r="L60" s="579"/>
      <c r="M60" s="579"/>
      <c r="N60" s="579"/>
      <c r="O60" s="579"/>
      <c r="P60" s="579"/>
      <c r="Q60" s="579"/>
      <c r="R60" s="580"/>
    </row>
    <row r="61" spans="1:18" x14ac:dyDescent="0.25">
      <c r="A61" s="345"/>
      <c r="B61" s="550" t="s">
        <v>149</v>
      </c>
      <c r="C61" s="551"/>
      <c r="D61" s="551"/>
      <c r="E61" s="551"/>
      <c r="F61" s="551"/>
      <c r="G61" s="551"/>
      <c r="H61" s="551"/>
      <c r="I61" s="551"/>
      <c r="J61" s="551"/>
      <c r="K61" s="551"/>
      <c r="L61" s="551"/>
      <c r="M61" s="551"/>
      <c r="N61" s="551"/>
      <c r="O61" s="551"/>
      <c r="P61" s="551"/>
      <c r="Q61" s="551"/>
      <c r="R61" s="252">
        <f>SUM(R7,R9,R11,R13,R15,R17,R19,R21,R23,R25,R27,R29,R31,R33,R35,R37,R39,R41,R43,R45,R48,R50,R52,R54,R56,R58)</f>
        <v>0</v>
      </c>
    </row>
    <row r="62" spans="1:18" ht="13.8" thickBot="1" x14ac:dyDescent="0.3">
      <c r="A62" s="345"/>
      <c r="B62" s="552" t="s">
        <v>150</v>
      </c>
      <c r="C62" s="553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  <c r="P62" s="553"/>
      <c r="Q62" s="553"/>
      <c r="R62" s="47">
        <f>SUM(R8,R10,R12,R14,R16,R18,R20,R22,R24,R26,R28,R30,R32,R34,R36,R38,R40,R42,R44,R46,R49,R51,R53,R55,R57,R59)</f>
        <v>0</v>
      </c>
    </row>
    <row r="63" spans="1:18" ht="13.8" thickBot="1" x14ac:dyDescent="0.3">
      <c r="A63" s="345"/>
      <c r="B63" s="479" t="s">
        <v>65</v>
      </c>
      <c r="C63" s="74" t="s">
        <v>22</v>
      </c>
      <c r="D63" s="555" t="str">
        <f>_xlfn.CONCAT("                Head Count                      B. OTHER PERSONNEL - FRINGE AT ",TEXT(100*'Valid Values and Workbook Info'!$B$12,"#0.00"),"% EXCEPT FOR GRADUATE STUDENTS AT ",TEXT(100*'Valid Values and Workbook Info'!$B$13,"#0.00"),"%, OPS STUDENTS AT ",TEXT(100*'Valid Values and Workbook Info'!$B$14,"#0.00"),"%")</f>
        <v xml:space="preserve">                Head Count                      B. OTHER PERSONNEL - FRINGE AT 2.79% EXCEPT FOR GRADUATE STUDENTS AT 9.61%, OPS STUDENTS AT 0.00%</v>
      </c>
      <c r="E63" s="556"/>
      <c r="F63" s="557"/>
      <c r="G63" s="556"/>
      <c r="H63" s="556"/>
      <c r="I63" s="556"/>
      <c r="J63" s="556"/>
      <c r="K63" s="556"/>
      <c r="L63" s="556"/>
      <c r="M63" s="556"/>
      <c r="N63" s="556"/>
      <c r="O63" s="556"/>
      <c r="P63" s="556"/>
      <c r="Q63" s="556"/>
      <c r="R63" s="558"/>
    </row>
    <row r="64" spans="1:18" x14ac:dyDescent="0.25">
      <c r="A64" s="345"/>
      <c r="B64" s="480"/>
      <c r="C64" s="75" t="s">
        <v>27</v>
      </c>
      <c r="D64" s="559" t="s">
        <v>0</v>
      </c>
      <c r="E64" s="560"/>
      <c r="F64" s="220" t="s">
        <v>256</v>
      </c>
      <c r="G64" s="561" t="s">
        <v>16</v>
      </c>
      <c r="H64" s="561"/>
      <c r="I64" s="561"/>
      <c r="J64" s="561"/>
      <c r="K64" s="561"/>
      <c r="L64" s="561"/>
      <c r="M64" s="561"/>
      <c r="N64" s="561"/>
      <c r="O64" s="561"/>
      <c r="P64" s="561"/>
      <c r="Q64" s="562"/>
      <c r="R64" s="42">
        <v>0</v>
      </c>
    </row>
    <row r="65" spans="1:18" ht="12.75" customHeight="1" x14ac:dyDescent="0.25">
      <c r="A65" s="345"/>
      <c r="B65" s="480"/>
      <c r="C65" s="76" t="s">
        <v>27</v>
      </c>
      <c r="D65" s="452" t="s">
        <v>1</v>
      </c>
      <c r="E65" s="575"/>
      <c r="F65" s="220">
        <v>0</v>
      </c>
      <c r="G65" s="534" t="s">
        <v>271</v>
      </c>
      <c r="H65" s="534"/>
      <c r="I65" s="534"/>
      <c r="J65" s="534"/>
      <c r="K65" s="534"/>
      <c r="L65" s="534"/>
      <c r="M65" s="534"/>
      <c r="N65" s="534"/>
      <c r="O65" s="534"/>
      <c r="P65" s="534"/>
      <c r="Q65" s="535"/>
      <c r="R65" s="16">
        <v>0</v>
      </c>
    </row>
    <row r="66" spans="1:18" x14ac:dyDescent="0.25">
      <c r="A66" s="345"/>
      <c r="B66" s="480"/>
      <c r="C66" s="76" t="s">
        <v>27</v>
      </c>
      <c r="D66" s="452" t="s">
        <v>2</v>
      </c>
      <c r="E66" s="575"/>
      <c r="F66" s="220">
        <v>0</v>
      </c>
      <c r="G66" s="534" t="s">
        <v>270</v>
      </c>
      <c r="H66" s="534"/>
      <c r="I66" s="534"/>
      <c r="J66" s="534"/>
      <c r="K66" s="534"/>
      <c r="L66" s="534"/>
      <c r="M66" s="534"/>
      <c r="N66" s="534"/>
      <c r="O66" s="534"/>
      <c r="P66" s="534"/>
      <c r="Q66" s="535"/>
      <c r="R66" s="16">
        <v>0</v>
      </c>
    </row>
    <row r="67" spans="1:18" x14ac:dyDescent="0.25">
      <c r="A67" s="345"/>
      <c r="B67" s="480"/>
      <c r="C67" s="76" t="s">
        <v>27</v>
      </c>
      <c r="D67" s="543" t="s">
        <v>3</v>
      </c>
      <c r="E67" s="563"/>
      <c r="F67" s="221" t="s">
        <v>256</v>
      </c>
      <c r="G67" s="545" t="s">
        <v>18</v>
      </c>
      <c r="H67" s="545"/>
      <c r="I67" s="545"/>
      <c r="J67" s="545"/>
      <c r="K67" s="545"/>
      <c r="L67" s="545"/>
      <c r="M67" s="545"/>
      <c r="N67" s="545"/>
      <c r="O67" s="545"/>
      <c r="P67" s="545"/>
      <c r="Q67" s="546"/>
      <c r="R67" s="16">
        <v>0</v>
      </c>
    </row>
    <row r="68" spans="1:18" ht="13.8" thickBot="1" x14ac:dyDescent="0.3">
      <c r="A68" s="345"/>
      <c r="B68" s="480"/>
      <c r="C68" s="77" t="s">
        <v>27</v>
      </c>
      <c r="D68" s="392" t="s">
        <v>4</v>
      </c>
      <c r="E68" s="564"/>
      <c r="F68" s="220" t="s">
        <v>256</v>
      </c>
      <c r="G68" s="394" t="s">
        <v>7</v>
      </c>
      <c r="H68" s="394"/>
      <c r="I68" s="394"/>
      <c r="J68" s="394"/>
      <c r="K68" s="394"/>
      <c r="L68" s="394"/>
      <c r="M68" s="394"/>
      <c r="N68" s="394"/>
      <c r="O68" s="394"/>
      <c r="P68" s="394"/>
      <c r="Q68" s="395"/>
      <c r="R68" s="16">
        <v>0</v>
      </c>
    </row>
    <row r="69" spans="1:18" ht="15.75" customHeight="1" thickBot="1" x14ac:dyDescent="0.3">
      <c r="A69" s="345"/>
      <c r="B69" s="487"/>
      <c r="C69" s="581" t="s">
        <v>255</v>
      </c>
      <c r="D69" s="582"/>
      <c r="E69" s="582"/>
      <c r="F69" s="225">
        <f>+F65+F66</f>
        <v>0</v>
      </c>
      <c r="G69" s="386" t="s">
        <v>137</v>
      </c>
      <c r="H69" s="387"/>
      <c r="I69" s="387"/>
      <c r="J69" s="387"/>
      <c r="K69" s="387"/>
      <c r="L69" s="387"/>
      <c r="M69" s="387"/>
      <c r="N69" s="387"/>
      <c r="O69" s="387"/>
      <c r="P69" s="387"/>
      <c r="Q69" s="388"/>
      <c r="R69" s="48">
        <f>SUM(R64:R68)</f>
        <v>0</v>
      </c>
    </row>
    <row r="70" spans="1:18" ht="13.8" thickBot="1" x14ac:dyDescent="0.3">
      <c r="A70" s="345"/>
      <c r="B70" s="78"/>
      <c r="C70" s="34" t="s">
        <v>28</v>
      </c>
      <c r="D70" s="549" t="s">
        <v>136</v>
      </c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8"/>
      <c r="R70" s="49">
        <f>(R64+R67+R68)*'Valid Values and Workbook Info'!$B$12 + (R65)*'Valid Values and Workbook Info'!$B$13 + (R66)*'Valid Values and Workbook Info'!$B$14</f>
        <v>0</v>
      </c>
    </row>
    <row r="71" spans="1:18" ht="14.25" customHeight="1" thickBot="1" x14ac:dyDescent="0.3">
      <c r="A71" s="345"/>
      <c r="B71" s="386" t="s">
        <v>132</v>
      </c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8"/>
      <c r="R71" s="49">
        <f>R61+R69</f>
        <v>0</v>
      </c>
    </row>
    <row r="72" spans="1:18" ht="15.75" customHeight="1" thickBot="1" x14ac:dyDescent="0.3">
      <c r="A72" s="345"/>
      <c r="B72" s="22" t="s">
        <v>71</v>
      </c>
      <c r="C72" s="549" t="s">
        <v>133</v>
      </c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8"/>
      <c r="R72" s="49">
        <f>R62+R70</f>
        <v>0</v>
      </c>
    </row>
    <row r="73" spans="1:18" ht="15.75" customHeight="1" thickBot="1" x14ac:dyDescent="0.3">
      <c r="A73" s="346"/>
      <c r="B73" s="386" t="s">
        <v>142</v>
      </c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8"/>
      <c r="R73" s="50">
        <f>SUM(R71:R72)</f>
        <v>0</v>
      </c>
    </row>
    <row r="74" spans="1:18" ht="13.5" customHeight="1" thickBot="1" x14ac:dyDescent="0.3">
      <c r="A74" s="355" t="s">
        <v>228</v>
      </c>
      <c r="B74" s="60"/>
      <c r="C74" s="32" t="s">
        <v>22</v>
      </c>
      <c r="D74" s="357" t="s">
        <v>148</v>
      </c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4"/>
    </row>
    <row r="75" spans="1:18" ht="21" x14ac:dyDescent="0.25">
      <c r="A75" s="356"/>
      <c r="B75" s="61" t="s">
        <v>72</v>
      </c>
      <c r="C75" s="31" t="s">
        <v>102</v>
      </c>
      <c r="D75" s="358">
        <v>1</v>
      </c>
      <c r="E75" s="359"/>
      <c r="F75" s="360" t="s">
        <v>51</v>
      </c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2"/>
      <c r="R75" s="30">
        <v>0</v>
      </c>
    </row>
    <row r="76" spans="1:18" x14ac:dyDescent="0.25">
      <c r="A76" s="356"/>
      <c r="B76" s="61" t="s">
        <v>73</v>
      </c>
      <c r="C76" s="3" t="s">
        <v>59</v>
      </c>
      <c r="D76" s="350">
        <f t="shared" ref="D76:D95" si="2">D75+1</f>
        <v>2</v>
      </c>
      <c r="E76" s="363"/>
      <c r="F76" s="364" t="s">
        <v>52</v>
      </c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6"/>
      <c r="R76" s="17">
        <v>0</v>
      </c>
    </row>
    <row r="77" spans="1:18" x14ac:dyDescent="0.25">
      <c r="A77" s="356"/>
      <c r="B77" s="61" t="s">
        <v>126</v>
      </c>
      <c r="C77" s="3" t="s">
        <v>56</v>
      </c>
      <c r="D77" s="350">
        <f t="shared" si="2"/>
        <v>3</v>
      </c>
      <c r="E77" s="363"/>
      <c r="F77" s="364" t="s">
        <v>40</v>
      </c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6"/>
      <c r="R77" s="17">
        <v>0</v>
      </c>
    </row>
    <row r="78" spans="1:18" x14ac:dyDescent="0.25">
      <c r="A78" s="356"/>
      <c r="B78" s="367" t="s">
        <v>74</v>
      </c>
      <c r="C78" s="3" t="s">
        <v>54</v>
      </c>
      <c r="D78" s="350">
        <f t="shared" si="2"/>
        <v>4</v>
      </c>
      <c r="E78" s="363"/>
      <c r="F78" s="364" t="s">
        <v>101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6"/>
      <c r="R78" s="17">
        <v>0</v>
      </c>
    </row>
    <row r="79" spans="1:18" ht="12.75" customHeight="1" x14ac:dyDescent="0.25">
      <c r="A79" s="356"/>
      <c r="B79" s="368"/>
      <c r="C79" s="3" t="s">
        <v>57</v>
      </c>
      <c r="D79" s="350">
        <f t="shared" si="2"/>
        <v>5</v>
      </c>
      <c r="E79" s="363"/>
      <c r="F79" s="364" t="s">
        <v>42</v>
      </c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6"/>
      <c r="R79" s="17">
        <v>0</v>
      </c>
    </row>
    <row r="80" spans="1:18" ht="21" x14ac:dyDescent="0.25">
      <c r="A80" s="356"/>
      <c r="B80" s="368"/>
      <c r="C80" s="2" t="s">
        <v>244</v>
      </c>
      <c r="D80" s="350">
        <f t="shared" si="2"/>
        <v>6</v>
      </c>
      <c r="E80" s="363"/>
      <c r="F80" s="364" t="s">
        <v>44</v>
      </c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6"/>
      <c r="R80" s="17">
        <v>0</v>
      </c>
    </row>
    <row r="81" spans="1:18" x14ac:dyDescent="0.25">
      <c r="A81" s="356"/>
      <c r="B81" s="368"/>
      <c r="C81" s="194">
        <v>773911</v>
      </c>
      <c r="D81" s="350">
        <f t="shared" si="2"/>
        <v>7</v>
      </c>
      <c r="E81" s="363"/>
      <c r="F81" s="364" t="s">
        <v>243</v>
      </c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6"/>
      <c r="R81" s="17"/>
    </row>
    <row r="82" spans="1:18" x14ac:dyDescent="0.25">
      <c r="A82" s="356"/>
      <c r="B82" s="368"/>
      <c r="C82" s="3" t="s">
        <v>58</v>
      </c>
      <c r="D82" s="350">
        <f t="shared" si="2"/>
        <v>8</v>
      </c>
      <c r="E82" s="363"/>
      <c r="F82" s="364" t="s">
        <v>47</v>
      </c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6"/>
      <c r="R82" s="17">
        <v>0</v>
      </c>
    </row>
    <row r="83" spans="1:18" x14ac:dyDescent="0.25">
      <c r="A83" s="356"/>
      <c r="B83" s="347" t="s">
        <v>75</v>
      </c>
      <c r="C83" s="3" t="s">
        <v>103</v>
      </c>
      <c r="D83" s="350">
        <f t="shared" si="2"/>
        <v>9</v>
      </c>
      <c r="E83" s="363"/>
      <c r="F83" s="364" t="s">
        <v>37</v>
      </c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6"/>
      <c r="R83" s="17">
        <v>0</v>
      </c>
    </row>
    <row r="84" spans="1:18" x14ac:dyDescent="0.25">
      <c r="A84" s="356"/>
      <c r="B84" s="348"/>
      <c r="C84" s="3" t="s">
        <v>55</v>
      </c>
      <c r="D84" s="350">
        <f t="shared" si="2"/>
        <v>10</v>
      </c>
      <c r="E84" s="363"/>
      <c r="F84" s="364" t="s">
        <v>38</v>
      </c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366"/>
      <c r="R84" s="17">
        <v>0</v>
      </c>
    </row>
    <row r="85" spans="1:18" ht="25.5" customHeight="1" thickBot="1" x14ac:dyDescent="0.3">
      <c r="A85" s="356"/>
      <c r="B85" s="348"/>
      <c r="C85" s="400" t="s">
        <v>104</v>
      </c>
      <c r="D85" s="402">
        <f t="shared" si="2"/>
        <v>11</v>
      </c>
      <c r="E85" s="403"/>
      <c r="F85" s="406" t="s">
        <v>135</v>
      </c>
      <c r="G85" s="407"/>
      <c r="H85" s="407"/>
      <c r="I85" s="407"/>
      <c r="J85" s="407"/>
      <c r="K85" s="407"/>
      <c r="L85" s="407"/>
      <c r="M85" s="407"/>
      <c r="N85" s="407"/>
      <c r="O85" s="407"/>
      <c r="P85" s="407"/>
      <c r="Q85" s="408"/>
      <c r="R85" s="55"/>
    </row>
    <row r="86" spans="1:18" x14ac:dyDescent="0.25">
      <c r="A86" s="356"/>
      <c r="B86" s="348"/>
      <c r="C86" s="401"/>
      <c r="D86" s="404">
        <f t="shared" si="2"/>
        <v>12</v>
      </c>
      <c r="E86" s="405"/>
      <c r="F86" s="200" t="s">
        <v>61</v>
      </c>
      <c r="G86" s="409"/>
      <c r="H86" s="410"/>
      <c r="I86" s="410"/>
      <c r="J86" s="410"/>
      <c r="K86" s="410"/>
      <c r="L86" s="410"/>
      <c r="M86" s="410"/>
      <c r="N86" s="410"/>
      <c r="O86" s="410"/>
      <c r="P86" s="410"/>
      <c r="Q86" s="411"/>
      <c r="R86" s="20">
        <v>0</v>
      </c>
    </row>
    <row r="87" spans="1:18" x14ac:dyDescent="0.25">
      <c r="A87" s="356"/>
      <c r="B87" s="349"/>
      <c r="C87" s="199">
        <v>711902</v>
      </c>
      <c r="D87" s="350">
        <f>D85+1</f>
        <v>12</v>
      </c>
      <c r="E87" s="351"/>
      <c r="F87" s="592" t="s">
        <v>246</v>
      </c>
      <c r="G87" s="593"/>
      <c r="H87" s="593"/>
      <c r="I87" s="593"/>
      <c r="J87" s="593"/>
      <c r="K87" s="593"/>
      <c r="L87" s="593"/>
      <c r="M87" s="593"/>
      <c r="N87" s="593"/>
      <c r="O87" s="593"/>
      <c r="P87" s="593"/>
      <c r="Q87" s="594"/>
      <c r="R87" s="20"/>
    </row>
    <row r="88" spans="1:18" x14ac:dyDescent="0.25">
      <c r="A88" s="356"/>
      <c r="B88" s="242"/>
      <c r="C88" s="199"/>
      <c r="D88" s="350"/>
      <c r="E88" s="363"/>
      <c r="F88" s="418" t="s">
        <v>265</v>
      </c>
      <c r="G88" s="419"/>
      <c r="H88" s="419"/>
      <c r="I88" s="419"/>
      <c r="J88" s="419"/>
      <c r="K88" s="419"/>
      <c r="L88" s="419"/>
      <c r="M88" s="419"/>
      <c r="N88" s="419"/>
      <c r="O88" s="419"/>
      <c r="P88" s="419"/>
      <c r="Q88" s="420"/>
      <c r="R88" s="20">
        <f>'Participant Support Budget'!F10</f>
        <v>0</v>
      </c>
    </row>
    <row r="89" spans="1:18" x14ac:dyDescent="0.25">
      <c r="A89" s="356"/>
      <c r="B89" s="61" t="s">
        <v>76</v>
      </c>
      <c r="C89" s="14">
        <v>711991</v>
      </c>
      <c r="D89" s="350">
        <f>D86+1</f>
        <v>13</v>
      </c>
      <c r="E89" s="363"/>
      <c r="F89" s="412" t="s">
        <v>45</v>
      </c>
      <c r="G89" s="413"/>
      <c r="H89" s="413"/>
      <c r="I89" s="413"/>
      <c r="J89" s="413"/>
      <c r="K89" s="413"/>
      <c r="L89" s="413"/>
      <c r="M89" s="413"/>
      <c r="N89" s="413"/>
      <c r="O89" s="413"/>
      <c r="P89" s="413"/>
      <c r="Q89" s="414"/>
      <c r="R89" s="17">
        <v>0</v>
      </c>
    </row>
    <row r="90" spans="1:18" x14ac:dyDescent="0.25">
      <c r="A90" s="450">
        <f>R97</f>
        <v>0</v>
      </c>
      <c r="B90" s="61" t="s">
        <v>77</v>
      </c>
      <c r="C90" s="14">
        <v>711510</v>
      </c>
      <c r="D90" s="350">
        <f t="shared" si="2"/>
        <v>14</v>
      </c>
      <c r="E90" s="363"/>
      <c r="F90" s="415" t="s">
        <v>46</v>
      </c>
      <c r="G90" s="416"/>
      <c r="H90" s="416"/>
      <c r="I90" s="416"/>
      <c r="J90" s="416"/>
      <c r="K90" s="416"/>
      <c r="L90" s="416"/>
      <c r="M90" s="416"/>
      <c r="N90" s="416"/>
      <c r="O90" s="416"/>
      <c r="P90" s="416"/>
      <c r="Q90" s="417"/>
      <c r="R90" s="17">
        <v>0</v>
      </c>
    </row>
    <row r="91" spans="1:18" ht="61.8" x14ac:dyDescent="0.25">
      <c r="A91" s="450"/>
      <c r="B91" s="61" t="s">
        <v>78</v>
      </c>
      <c r="C91" s="2" t="s">
        <v>105</v>
      </c>
      <c r="D91" s="350">
        <f t="shared" si="2"/>
        <v>15</v>
      </c>
      <c r="E91" s="363"/>
      <c r="F91" s="415" t="s">
        <v>106</v>
      </c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7"/>
      <c r="R91" s="17">
        <v>0</v>
      </c>
    </row>
    <row r="92" spans="1:18" x14ac:dyDescent="0.25">
      <c r="A92" s="450"/>
      <c r="B92" s="61" t="s">
        <v>264</v>
      </c>
      <c r="C92" s="14">
        <v>772103</v>
      </c>
      <c r="D92" s="350">
        <f t="shared" si="2"/>
        <v>16</v>
      </c>
      <c r="E92" s="363"/>
      <c r="F92" s="415" t="s">
        <v>127</v>
      </c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7"/>
      <c r="R92" s="17">
        <v>0</v>
      </c>
    </row>
    <row r="93" spans="1:18" x14ac:dyDescent="0.25">
      <c r="A93" s="450"/>
      <c r="B93" s="61" t="s">
        <v>79</v>
      </c>
      <c r="C93" s="3" t="s">
        <v>107</v>
      </c>
      <c r="D93" s="350">
        <f t="shared" si="2"/>
        <v>17</v>
      </c>
      <c r="E93" s="363"/>
      <c r="F93" s="415" t="s">
        <v>48</v>
      </c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7"/>
      <c r="R93" s="17">
        <v>0</v>
      </c>
    </row>
    <row r="94" spans="1:18" x14ac:dyDescent="0.25">
      <c r="A94" s="450"/>
      <c r="B94" s="61" t="s">
        <v>80</v>
      </c>
      <c r="C94" s="3" t="s">
        <v>108</v>
      </c>
      <c r="D94" s="350">
        <f t="shared" si="2"/>
        <v>18</v>
      </c>
      <c r="E94" s="363"/>
      <c r="F94" s="415" t="s">
        <v>49</v>
      </c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7"/>
      <c r="R94" s="17">
        <v>0</v>
      </c>
    </row>
    <row r="95" spans="1:18" x14ac:dyDescent="0.25">
      <c r="A95" s="450"/>
      <c r="B95" s="61" t="s">
        <v>81</v>
      </c>
      <c r="C95" s="3" t="s">
        <v>109</v>
      </c>
      <c r="D95" s="452">
        <f t="shared" si="2"/>
        <v>19</v>
      </c>
      <c r="E95" s="453"/>
      <c r="F95" s="415" t="s">
        <v>110</v>
      </c>
      <c r="G95" s="416"/>
      <c r="H95" s="416"/>
      <c r="I95" s="416"/>
      <c r="J95" s="416"/>
      <c r="K95" s="416"/>
      <c r="L95" s="416"/>
      <c r="M95" s="416"/>
      <c r="N95" s="416"/>
      <c r="O95" s="416"/>
      <c r="P95" s="416"/>
      <c r="Q95" s="417"/>
      <c r="R95" s="17">
        <v>0</v>
      </c>
    </row>
    <row r="96" spans="1:18" ht="13.8" thickBot="1" x14ac:dyDescent="0.3">
      <c r="A96" s="450"/>
      <c r="B96" s="62" t="s">
        <v>82</v>
      </c>
      <c r="C96" s="18">
        <v>768301</v>
      </c>
      <c r="D96" s="392">
        <f>D95+1</f>
        <v>20</v>
      </c>
      <c r="E96" s="573"/>
      <c r="F96" s="421" t="s">
        <v>111</v>
      </c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3"/>
      <c r="R96" s="19">
        <v>0</v>
      </c>
    </row>
    <row r="97" spans="1:18" ht="18.75" customHeight="1" thickBot="1" x14ac:dyDescent="0.3">
      <c r="A97" s="451"/>
      <c r="B97" s="387" t="s">
        <v>139</v>
      </c>
      <c r="C97" s="387"/>
      <c r="D97" s="387"/>
      <c r="E97" s="387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8"/>
      <c r="R97" s="54">
        <f>SUM(R75:R96)</f>
        <v>0</v>
      </c>
    </row>
    <row r="98" spans="1:18" ht="13.5" customHeight="1" thickBot="1" x14ac:dyDescent="0.3">
      <c r="A98" s="424" t="s">
        <v>162</v>
      </c>
      <c r="B98" s="426" t="s">
        <v>161</v>
      </c>
      <c r="C98" s="429">
        <v>772952</v>
      </c>
      <c r="D98" s="432" t="s">
        <v>125</v>
      </c>
      <c r="E98" s="433"/>
      <c r="F98" s="438" t="s">
        <v>171</v>
      </c>
      <c r="G98" s="439"/>
      <c r="H98" s="439"/>
      <c r="I98" s="439"/>
      <c r="J98" s="439"/>
      <c r="K98" s="439"/>
      <c r="L98" s="439"/>
      <c r="M98" s="439"/>
      <c r="N98" s="439"/>
      <c r="O98" s="439"/>
      <c r="P98" s="439"/>
      <c r="Q98" s="440"/>
      <c r="R98" s="56"/>
    </row>
    <row r="99" spans="1:18" ht="12.75" hidden="1" customHeight="1" x14ac:dyDescent="0.25">
      <c r="A99" s="425"/>
      <c r="B99" s="427"/>
      <c r="C99" s="430"/>
      <c r="D99" s="434"/>
      <c r="E99" s="435"/>
      <c r="F99" s="441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3"/>
      <c r="R99" s="20">
        <v>0</v>
      </c>
    </row>
    <row r="100" spans="1:18" ht="13.5" customHeight="1" thickBot="1" x14ac:dyDescent="0.3">
      <c r="A100" s="425"/>
      <c r="B100" s="427"/>
      <c r="C100" s="430"/>
      <c r="D100" s="434"/>
      <c r="E100" s="435"/>
      <c r="F100" s="444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6"/>
      <c r="R100" s="56"/>
    </row>
    <row r="101" spans="1:18" ht="14.1" customHeight="1" thickBot="1" x14ac:dyDescent="0.3">
      <c r="A101" s="63">
        <f>SUM(R99:R101)</f>
        <v>0</v>
      </c>
      <c r="B101" s="428"/>
      <c r="C101" s="431"/>
      <c r="D101" s="436"/>
      <c r="E101" s="437"/>
      <c r="F101" s="447" t="s">
        <v>173</v>
      </c>
      <c r="G101" s="448"/>
      <c r="H101" s="448"/>
      <c r="I101" s="448"/>
      <c r="J101" s="448"/>
      <c r="K101" s="448"/>
      <c r="L101" s="448"/>
      <c r="M101" s="448"/>
      <c r="N101" s="448"/>
      <c r="O101" s="448"/>
      <c r="P101" s="448"/>
      <c r="Q101" s="449"/>
      <c r="R101" s="103">
        <f>'Project Subcontractor Budgets'!F55</f>
        <v>0</v>
      </c>
    </row>
    <row r="102" spans="1:18" ht="12.75" customHeight="1" thickBot="1" x14ac:dyDescent="0.3">
      <c r="A102" s="424" t="s">
        <v>163</v>
      </c>
      <c r="B102" s="426" t="s">
        <v>160</v>
      </c>
      <c r="C102" s="429">
        <v>772951</v>
      </c>
      <c r="D102" s="432" t="s">
        <v>247</v>
      </c>
      <c r="E102" s="433"/>
      <c r="F102" s="438" t="s">
        <v>171</v>
      </c>
      <c r="G102" s="439"/>
      <c r="H102" s="439"/>
      <c r="I102" s="439"/>
      <c r="J102" s="439"/>
      <c r="K102" s="439"/>
      <c r="L102" s="439"/>
      <c r="M102" s="439"/>
      <c r="N102" s="439"/>
      <c r="O102" s="439"/>
      <c r="P102" s="439"/>
      <c r="Q102" s="440"/>
      <c r="R102" s="56"/>
    </row>
    <row r="103" spans="1:18" ht="12.75" hidden="1" customHeight="1" x14ac:dyDescent="0.25">
      <c r="A103" s="425"/>
      <c r="B103" s="427"/>
      <c r="C103" s="430"/>
      <c r="D103" s="434"/>
      <c r="E103" s="435"/>
      <c r="F103" s="441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3"/>
      <c r="R103" s="20">
        <v>0</v>
      </c>
    </row>
    <row r="104" spans="1:18" ht="13.8" thickBot="1" x14ac:dyDescent="0.3">
      <c r="A104" s="425"/>
      <c r="B104" s="427"/>
      <c r="C104" s="430"/>
      <c r="D104" s="434"/>
      <c r="E104" s="435"/>
      <c r="F104" s="444"/>
      <c r="G104" s="445"/>
      <c r="H104" s="445"/>
      <c r="I104" s="445"/>
      <c r="J104" s="445"/>
      <c r="K104" s="445"/>
      <c r="L104" s="445"/>
      <c r="M104" s="445"/>
      <c r="N104" s="445"/>
      <c r="O104" s="445"/>
      <c r="P104" s="445"/>
      <c r="Q104" s="446"/>
      <c r="R104" s="56"/>
    </row>
    <row r="105" spans="1:18" ht="14.1" customHeight="1" thickBot="1" x14ac:dyDescent="0.3">
      <c r="A105" s="39">
        <f>SUM(R103:R105)</f>
        <v>0</v>
      </c>
      <c r="B105" s="428"/>
      <c r="C105" s="431"/>
      <c r="D105" s="436"/>
      <c r="E105" s="437"/>
      <c r="F105" s="467" t="s">
        <v>172</v>
      </c>
      <c r="G105" s="468"/>
      <c r="H105" s="468"/>
      <c r="I105" s="468"/>
      <c r="J105" s="468"/>
      <c r="K105" s="468"/>
      <c r="L105" s="468"/>
      <c r="M105" s="468"/>
      <c r="N105" s="468"/>
      <c r="O105" s="468"/>
      <c r="P105" s="468"/>
      <c r="Q105" s="469"/>
      <c r="R105" s="103">
        <f>'Project Subcontractor Budgets'!F54</f>
        <v>0</v>
      </c>
    </row>
    <row r="106" spans="1:18" ht="15" customHeight="1" thickBot="1" x14ac:dyDescent="0.3">
      <c r="A106" s="38" t="s">
        <v>68</v>
      </c>
      <c r="B106" s="37" t="s">
        <v>85</v>
      </c>
      <c r="C106" s="23" t="s">
        <v>60</v>
      </c>
      <c r="D106" s="454">
        <v>23</v>
      </c>
      <c r="E106" s="455"/>
      <c r="F106" s="456" t="s">
        <v>112</v>
      </c>
      <c r="G106" s="457"/>
      <c r="H106" s="457"/>
      <c r="I106" s="457"/>
      <c r="J106" s="457"/>
      <c r="K106" s="457"/>
      <c r="L106" s="457"/>
      <c r="M106" s="457"/>
      <c r="N106" s="457"/>
      <c r="O106" s="457"/>
      <c r="P106" s="457"/>
      <c r="Q106" s="458"/>
      <c r="R106" s="24">
        <f>SUM('Proposal Budget Year 3'!R106*1.03)</f>
        <v>0</v>
      </c>
    </row>
    <row r="107" spans="1:18" ht="11.25" customHeight="1" thickBot="1" x14ac:dyDescent="0.3">
      <c r="A107" s="39">
        <f>R106</f>
        <v>0</v>
      </c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60"/>
      <c r="R107" s="68"/>
    </row>
    <row r="108" spans="1:18" ht="12" customHeight="1" thickBot="1" x14ac:dyDescent="0.3">
      <c r="A108" s="461"/>
      <c r="B108" s="462"/>
      <c r="C108" s="357" t="s">
        <v>122</v>
      </c>
      <c r="D108" s="343"/>
      <c r="E108" s="343"/>
      <c r="F108" s="343"/>
      <c r="G108" s="343"/>
      <c r="H108" s="343"/>
      <c r="I108" s="343"/>
      <c r="J108" s="343"/>
      <c r="K108" s="343"/>
      <c r="L108" s="343"/>
      <c r="M108" s="343"/>
      <c r="N108" s="343"/>
      <c r="O108" s="343"/>
      <c r="P108" s="343"/>
      <c r="Q108" s="344"/>
      <c r="R108" s="68"/>
    </row>
    <row r="109" spans="1:18" ht="13.5" customHeight="1" thickBot="1" x14ac:dyDescent="0.3">
      <c r="A109" s="463"/>
      <c r="B109" s="464"/>
      <c r="C109" s="465" t="s">
        <v>134</v>
      </c>
      <c r="D109" s="381"/>
      <c r="E109" s="381"/>
      <c r="F109" s="381"/>
      <c r="G109" s="381"/>
      <c r="H109" s="381"/>
      <c r="I109" s="381"/>
      <c r="J109" s="381"/>
      <c r="K109" s="381"/>
      <c r="L109" s="381"/>
      <c r="M109" s="381"/>
      <c r="N109" s="381"/>
      <c r="O109" s="381"/>
      <c r="P109" s="381"/>
      <c r="Q109" s="466"/>
      <c r="R109" s="69"/>
    </row>
    <row r="110" spans="1:18" ht="12.75" customHeight="1" x14ac:dyDescent="0.25">
      <c r="A110" s="355" t="s">
        <v>229</v>
      </c>
      <c r="B110" s="64" t="s">
        <v>86</v>
      </c>
      <c r="C110" s="28" t="s">
        <v>113</v>
      </c>
      <c r="D110" s="358">
        <v>24</v>
      </c>
      <c r="E110" s="359"/>
      <c r="F110" s="360" t="s">
        <v>30</v>
      </c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474"/>
      <c r="R110" s="29">
        <v>0</v>
      </c>
    </row>
    <row r="111" spans="1:18" x14ac:dyDescent="0.25">
      <c r="A111" s="382"/>
      <c r="B111" s="65" t="s">
        <v>87</v>
      </c>
      <c r="C111" s="25" t="s">
        <v>114</v>
      </c>
      <c r="D111" s="350">
        <f t="shared" ref="D111:D124" si="3">D110+1</f>
        <v>25</v>
      </c>
      <c r="E111" s="363"/>
      <c r="F111" s="364" t="s">
        <v>31</v>
      </c>
      <c r="G111" s="365"/>
      <c r="H111" s="365"/>
      <c r="I111" s="365"/>
      <c r="J111" s="365"/>
      <c r="K111" s="365"/>
      <c r="L111" s="365"/>
      <c r="M111" s="365"/>
      <c r="N111" s="365"/>
      <c r="O111" s="365"/>
      <c r="P111" s="365"/>
      <c r="Q111" s="470"/>
      <c r="R111" s="20">
        <v>0</v>
      </c>
    </row>
    <row r="112" spans="1:18" x14ac:dyDescent="0.25">
      <c r="A112" s="382"/>
      <c r="B112" s="65" t="s">
        <v>88</v>
      </c>
      <c r="C112" s="25" t="s">
        <v>115</v>
      </c>
      <c r="D112" s="350">
        <f t="shared" si="3"/>
        <v>26</v>
      </c>
      <c r="E112" s="363"/>
      <c r="F112" s="364" t="s">
        <v>32</v>
      </c>
      <c r="G112" s="365"/>
      <c r="H112" s="365"/>
      <c r="I112" s="365"/>
      <c r="J112" s="365"/>
      <c r="K112" s="365"/>
      <c r="L112" s="365"/>
      <c r="M112" s="365"/>
      <c r="N112" s="365"/>
      <c r="O112" s="365"/>
      <c r="P112" s="365"/>
      <c r="Q112" s="470"/>
      <c r="R112" s="20">
        <v>0</v>
      </c>
    </row>
    <row r="113" spans="1:18" x14ac:dyDescent="0.25">
      <c r="A113" s="382"/>
      <c r="B113" s="65" t="s">
        <v>89</v>
      </c>
      <c r="C113" s="26">
        <v>711171</v>
      </c>
      <c r="D113" s="350">
        <f t="shared" si="3"/>
        <v>27</v>
      </c>
      <c r="E113" s="363"/>
      <c r="F113" s="471" t="s">
        <v>33</v>
      </c>
      <c r="G113" s="472"/>
      <c r="H113" s="472"/>
      <c r="I113" s="472"/>
      <c r="J113" s="472"/>
      <c r="K113" s="472"/>
      <c r="L113" s="472"/>
      <c r="M113" s="472"/>
      <c r="N113" s="472"/>
      <c r="O113" s="472"/>
      <c r="P113" s="472"/>
      <c r="Q113" s="473"/>
      <c r="R113" s="20">
        <v>0</v>
      </c>
    </row>
    <row r="114" spans="1:18" x14ac:dyDescent="0.25">
      <c r="A114" s="382"/>
      <c r="B114" s="65" t="s">
        <v>90</v>
      </c>
      <c r="C114" s="25" t="s">
        <v>116</v>
      </c>
      <c r="D114" s="350">
        <f t="shared" si="3"/>
        <v>28</v>
      </c>
      <c r="E114" s="363"/>
      <c r="F114" s="364" t="s">
        <v>34</v>
      </c>
      <c r="G114" s="365"/>
      <c r="H114" s="365"/>
      <c r="I114" s="365"/>
      <c r="J114" s="365"/>
      <c r="K114" s="365"/>
      <c r="L114" s="365"/>
      <c r="M114" s="365"/>
      <c r="N114" s="365"/>
      <c r="O114" s="365"/>
      <c r="P114" s="365"/>
      <c r="Q114" s="470"/>
      <c r="R114" s="20">
        <v>0</v>
      </c>
    </row>
    <row r="115" spans="1:18" x14ac:dyDescent="0.25">
      <c r="A115" s="382"/>
      <c r="B115" s="65" t="s">
        <v>91</v>
      </c>
      <c r="C115" s="26">
        <v>773821</v>
      </c>
      <c r="D115" s="350">
        <f t="shared" si="3"/>
        <v>29</v>
      </c>
      <c r="E115" s="363"/>
      <c r="F115" s="471" t="s">
        <v>35</v>
      </c>
      <c r="G115" s="472"/>
      <c r="H115" s="472"/>
      <c r="I115" s="472"/>
      <c r="J115" s="472"/>
      <c r="K115" s="472"/>
      <c r="L115" s="472"/>
      <c r="M115" s="472"/>
      <c r="N115" s="472"/>
      <c r="O115" s="472"/>
      <c r="P115" s="472"/>
      <c r="Q115" s="473"/>
      <c r="R115" s="20">
        <v>0</v>
      </c>
    </row>
    <row r="116" spans="1:18" x14ac:dyDescent="0.25">
      <c r="A116" s="382"/>
      <c r="B116" s="65" t="s">
        <v>248</v>
      </c>
      <c r="C116" s="26">
        <v>773810</v>
      </c>
      <c r="D116" s="350">
        <f>D115+1</f>
        <v>30</v>
      </c>
      <c r="E116" s="363"/>
      <c r="F116" s="364" t="s">
        <v>250</v>
      </c>
      <c r="G116" s="472"/>
      <c r="H116" s="472"/>
      <c r="I116" s="472"/>
      <c r="J116" s="472"/>
      <c r="K116" s="472"/>
      <c r="L116" s="472"/>
      <c r="M116" s="472"/>
      <c r="N116" s="472"/>
      <c r="O116" s="472"/>
      <c r="P116" s="472"/>
      <c r="Q116" s="473"/>
      <c r="R116" s="20">
        <v>0</v>
      </c>
    </row>
    <row r="117" spans="1:18" x14ac:dyDescent="0.25">
      <c r="A117" s="382"/>
      <c r="B117" s="65" t="s">
        <v>92</v>
      </c>
      <c r="C117" s="26">
        <v>773801</v>
      </c>
      <c r="D117" s="350">
        <f>D116+1</f>
        <v>31</v>
      </c>
      <c r="E117" s="363"/>
      <c r="F117" s="364" t="s">
        <v>36</v>
      </c>
      <c r="G117" s="365"/>
      <c r="H117" s="365"/>
      <c r="I117" s="365"/>
      <c r="J117" s="365"/>
      <c r="K117" s="365"/>
      <c r="L117" s="365"/>
      <c r="M117" s="365"/>
      <c r="N117" s="365"/>
      <c r="O117" s="365"/>
      <c r="P117" s="365"/>
      <c r="Q117" s="470"/>
      <c r="R117" s="20">
        <v>0</v>
      </c>
    </row>
    <row r="118" spans="1:18" x14ac:dyDescent="0.25">
      <c r="A118" s="382"/>
      <c r="B118" s="65" t="s">
        <v>93</v>
      </c>
      <c r="C118" s="26">
        <v>711196</v>
      </c>
      <c r="D118" s="350">
        <f t="shared" si="3"/>
        <v>32</v>
      </c>
      <c r="E118" s="363"/>
      <c r="F118" s="471" t="s">
        <v>39</v>
      </c>
      <c r="G118" s="472"/>
      <c r="H118" s="472"/>
      <c r="I118" s="472"/>
      <c r="J118" s="472"/>
      <c r="K118" s="472"/>
      <c r="L118" s="472"/>
      <c r="M118" s="472"/>
      <c r="N118" s="472"/>
      <c r="O118" s="472"/>
      <c r="P118" s="472"/>
      <c r="Q118" s="473"/>
      <c r="R118" s="20">
        <v>0</v>
      </c>
    </row>
    <row r="119" spans="1:18" x14ac:dyDescent="0.25">
      <c r="A119" s="382"/>
      <c r="B119" s="65" t="s">
        <v>94</v>
      </c>
      <c r="C119" s="25" t="s">
        <v>117</v>
      </c>
      <c r="D119" s="350">
        <f t="shared" si="3"/>
        <v>33</v>
      </c>
      <c r="E119" s="363"/>
      <c r="F119" s="471" t="s">
        <v>41</v>
      </c>
      <c r="G119" s="472"/>
      <c r="H119" s="472"/>
      <c r="I119" s="472"/>
      <c r="J119" s="472"/>
      <c r="K119" s="472"/>
      <c r="L119" s="472"/>
      <c r="M119" s="472"/>
      <c r="N119" s="472"/>
      <c r="O119" s="472"/>
      <c r="P119" s="472"/>
      <c r="Q119" s="473"/>
      <c r="R119" s="20">
        <v>0</v>
      </c>
    </row>
    <row r="120" spans="1:18" x14ac:dyDescent="0.25">
      <c r="A120" s="450">
        <f>R125</f>
        <v>0</v>
      </c>
      <c r="B120" s="65" t="s">
        <v>95</v>
      </c>
      <c r="C120" s="25" t="s">
        <v>118</v>
      </c>
      <c r="D120" s="350">
        <f t="shared" si="3"/>
        <v>34</v>
      </c>
      <c r="E120" s="363"/>
      <c r="F120" s="364" t="s">
        <v>43</v>
      </c>
      <c r="G120" s="365"/>
      <c r="H120" s="365"/>
      <c r="I120" s="365"/>
      <c r="J120" s="365"/>
      <c r="K120" s="365"/>
      <c r="L120" s="365"/>
      <c r="M120" s="365"/>
      <c r="N120" s="365"/>
      <c r="O120" s="365"/>
      <c r="P120" s="365"/>
      <c r="Q120" s="470"/>
      <c r="R120" s="20">
        <v>0</v>
      </c>
    </row>
    <row r="121" spans="1:18" x14ac:dyDescent="0.25">
      <c r="A121" s="450"/>
      <c r="B121" s="65" t="s">
        <v>96</v>
      </c>
      <c r="C121" s="25" t="s">
        <v>119</v>
      </c>
      <c r="D121" s="350">
        <f t="shared" si="3"/>
        <v>35</v>
      </c>
      <c r="E121" s="363"/>
      <c r="F121" s="471" t="s">
        <v>249</v>
      </c>
      <c r="G121" s="472"/>
      <c r="H121" s="472"/>
      <c r="I121" s="472"/>
      <c r="J121" s="472"/>
      <c r="K121" s="472"/>
      <c r="L121" s="472"/>
      <c r="M121" s="472"/>
      <c r="N121" s="472"/>
      <c r="O121" s="472"/>
      <c r="P121" s="472"/>
      <c r="Q121" s="473"/>
      <c r="R121" s="20">
        <v>0</v>
      </c>
    </row>
    <row r="122" spans="1:18" x14ac:dyDescent="0.25">
      <c r="A122" s="450"/>
      <c r="B122" s="65" t="s">
        <v>97</v>
      </c>
      <c r="C122" s="25" t="s">
        <v>120</v>
      </c>
      <c r="D122" s="350">
        <f t="shared" si="3"/>
        <v>36</v>
      </c>
      <c r="E122" s="363"/>
      <c r="F122" s="471" t="s">
        <v>9</v>
      </c>
      <c r="G122" s="472"/>
      <c r="H122" s="472"/>
      <c r="I122" s="472"/>
      <c r="J122" s="472"/>
      <c r="K122" s="472"/>
      <c r="L122" s="472"/>
      <c r="M122" s="472"/>
      <c r="N122" s="472"/>
      <c r="O122" s="472"/>
      <c r="P122" s="472"/>
      <c r="Q122" s="473"/>
      <c r="R122" s="20">
        <v>0</v>
      </c>
    </row>
    <row r="123" spans="1:18" x14ac:dyDescent="0.25">
      <c r="A123" s="450"/>
      <c r="B123" s="65" t="s">
        <v>98</v>
      </c>
      <c r="C123" s="26">
        <v>711440</v>
      </c>
      <c r="D123" s="350">
        <f t="shared" si="3"/>
        <v>37</v>
      </c>
      <c r="E123" s="363"/>
      <c r="F123" s="364" t="s">
        <v>121</v>
      </c>
      <c r="G123" s="365"/>
      <c r="H123" s="365"/>
      <c r="I123" s="365"/>
      <c r="J123" s="365"/>
      <c r="K123" s="365"/>
      <c r="L123" s="365"/>
      <c r="M123" s="365"/>
      <c r="N123" s="365"/>
      <c r="O123" s="365"/>
      <c r="P123" s="365"/>
      <c r="Q123" s="470"/>
      <c r="R123" s="20">
        <v>0</v>
      </c>
    </row>
    <row r="124" spans="1:18" ht="13.8" thickBot="1" x14ac:dyDescent="0.3">
      <c r="A124" s="450"/>
      <c r="B124" s="41" t="s">
        <v>124</v>
      </c>
      <c r="C124" s="27" t="s">
        <v>62</v>
      </c>
      <c r="D124" s="350">
        <f t="shared" si="3"/>
        <v>38</v>
      </c>
      <c r="E124" s="363"/>
      <c r="F124" s="475" t="s">
        <v>50</v>
      </c>
      <c r="G124" s="476"/>
      <c r="H124" s="476"/>
      <c r="I124" s="476"/>
      <c r="J124" s="476"/>
      <c r="K124" s="476"/>
      <c r="L124" s="476"/>
      <c r="M124" s="476"/>
      <c r="N124" s="476"/>
      <c r="O124" s="476"/>
      <c r="P124" s="476"/>
      <c r="Q124" s="477"/>
      <c r="R124" s="21">
        <v>0</v>
      </c>
    </row>
    <row r="125" spans="1:18" ht="15" customHeight="1" thickBot="1" x14ac:dyDescent="0.3">
      <c r="A125" s="451"/>
      <c r="B125" s="387" t="s">
        <v>138</v>
      </c>
      <c r="C125" s="387"/>
      <c r="D125" s="387"/>
      <c r="E125" s="387"/>
      <c r="F125" s="387"/>
      <c r="G125" s="387"/>
      <c r="H125" s="387"/>
      <c r="I125" s="387"/>
      <c r="J125" s="387"/>
      <c r="K125" s="387"/>
      <c r="L125" s="387"/>
      <c r="M125" s="387"/>
      <c r="N125" s="387"/>
      <c r="O125" s="387"/>
      <c r="P125" s="387"/>
      <c r="Q125" s="478"/>
      <c r="R125" s="53">
        <f>SUM(R110:R124)</f>
        <v>0</v>
      </c>
    </row>
    <row r="126" spans="1:18" s="163" customFormat="1" ht="20.25" customHeight="1" thickBot="1" x14ac:dyDescent="0.3">
      <c r="A126" s="355" t="s">
        <v>230</v>
      </c>
      <c r="B126" s="339" t="s">
        <v>147</v>
      </c>
      <c r="C126" s="339"/>
      <c r="D126" s="339"/>
      <c r="E126" s="339"/>
      <c r="F126" s="339"/>
      <c r="G126" s="339"/>
      <c r="H126" s="339"/>
      <c r="I126" s="339"/>
      <c r="J126" s="339"/>
      <c r="K126" s="339"/>
      <c r="L126" s="339"/>
      <c r="M126" s="339"/>
      <c r="N126" s="339"/>
      <c r="O126" s="339"/>
      <c r="P126" s="339"/>
      <c r="Q126" s="339"/>
      <c r="R126" s="340"/>
    </row>
    <row r="127" spans="1:18" ht="13.8" thickBot="1" x14ac:dyDescent="0.3">
      <c r="A127" s="382"/>
      <c r="B127" s="479" t="s">
        <v>99</v>
      </c>
      <c r="C127" s="481" t="s">
        <v>29</v>
      </c>
      <c r="D127" s="484" t="s">
        <v>242</v>
      </c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5"/>
      <c r="P127" s="485"/>
      <c r="Q127" s="486"/>
      <c r="R127" s="57"/>
    </row>
    <row r="128" spans="1:18" x14ac:dyDescent="0.25">
      <c r="A128" s="382"/>
      <c r="B128" s="480"/>
      <c r="C128" s="482"/>
      <c r="D128" s="493" t="s">
        <v>53</v>
      </c>
      <c r="E128" s="494"/>
      <c r="F128" s="495"/>
      <c r="G128" s="495"/>
      <c r="H128" s="495"/>
      <c r="I128" s="495"/>
      <c r="J128" s="495"/>
      <c r="K128" s="495"/>
      <c r="L128" s="495"/>
      <c r="M128" s="495"/>
      <c r="N128" s="496"/>
      <c r="O128" s="497"/>
      <c r="P128" s="498"/>
      <c r="Q128" s="499"/>
      <c r="R128" s="58"/>
    </row>
    <row r="129" spans="1:18" x14ac:dyDescent="0.25">
      <c r="A129" s="382"/>
      <c r="B129" s="480"/>
      <c r="C129" s="482"/>
      <c r="D129" s="500" t="s">
        <v>6</v>
      </c>
      <c r="E129" s="501"/>
      <c r="F129" s="502"/>
      <c r="G129" s="502"/>
      <c r="H129" s="502"/>
      <c r="I129" s="502"/>
      <c r="J129" s="502"/>
      <c r="K129" s="502"/>
      <c r="L129" s="502"/>
      <c r="M129" s="502"/>
      <c r="N129" s="503"/>
      <c r="O129" s="504" t="s">
        <v>144</v>
      </c>
      <c r="P129" s="504"/>
      <c r="Q129" s="505"/>
      <c r="R129" s="72">
        <v>0</v>
      </c>
    </row>
    <row r="130" spans="1:18" ht="13.8" thickBot="1" x14ac:dyDescent="0.3">
      <c r="A130" s="39">
        <f>R129</f>
        <v>0</v>
      </c>
      <c r="B130" s="487"/>
      <c r="C130" s="483"/>
      <c r="D130" s="523" t="s">
        <v>8</v>
      </c>
      <c r="E130" s="524"/>
      <c r="F130" s="525"/>
      <c r="G130" s="525"/>
      <c r="H130" s="525"/>
      <c r="I130" s="525"/>
      <c r="J130" s="525"/>
      <c r="K130" s="525"/>
      <c r="L130" s="525"/>
      <c r="M130" s="525"/>
      <c r="N130" s="526"/>
      <c r="O130" s="527"/>
      <c r="P130" s="528"/>
      <c r="Q130" s="529"/>
      <c r="R130" s="59"/>
    </row>
    <row r="131" spans="1:18" s="164" customFormat="1" ht="16.5" customHeight="1" thickBot="1" x14ac:dyDescent="0.3">
      <c r="A131" s="584" t="s">
        <v>143</v>
      </c>
      <c r="B131" s="530"/>
      <c r="C131" s="530"/>
      <c r="D131" s="530"/>
      <c r="E131" s="530"/>
      <c r="F131" s="530"/>
      <c r="G131" s="530"/>
      <c r="H131" s="530"/>
      <c r="I131" s="530"/>
      <c r="J131" s="530"/>
      <c r="K131" s="530"/>
      <c r="L131" s="530"/>
      <c r="M131" s="530"/>
      <c r="N131" s="530"/>
      <c r="O131" s="530"/>
      <c r="P131" s="530"/>
      <c r="Q131" s="585"/>
      <c r="R131" s="52">
        <f>(R73+R97+R125+R129) + SUM(R101:R106)</f>
        <v>0</v>
      </c>
    </row>
    <row r="132" spans="1:18" s="163" customFormat="1" ht="15.75" customHeight="1" thickBot="1" x14ac:dyDescent="0.3">
      <c r="A132" s="355" t="s">
        <v>69</v>
      </c>
      <c r="B132" s="532" t="s">
        <v>145</v>
      </c>
      <c r="C132" s="339"/>
      <c r="D132" s="339"/>
      <c r="E132" s="339"/>
      <c r="F132" s="339"/>
      <c r="G132" s="339"/>
      <c r="H132" s="339"/>
      <c r="I132" s="339"/>
      <c r="J132" s="339"/>
      <c r="K132" s="339"/>
      <c r="L132" s="339"/>
      <c r="M132" s="339"/>
      <c r="N132" s="339"/>
      <c r="O132" s="339"/>
      <c r="P132" s="339"/>
      <c r="Q132" s="339"/>
      <c r="R132" s="340"/>
    </row>
    <row r="133" spans="1:18" ht="15" customHeight="1" thickBot="1" x14ac:dyDescent="0.3">
      <c r="A133" s="382"/>
      <c r="B133" s="479" t="s">
        <v>100</v>
      </c>
      <c r="C133" s="481">
        <v>757003</v>
      </c>
      <c r="D133" s="488" t="s">
        <v>123</v>
      </c>
      <c r="E133" s="489"/>
      <c r="F133" s="490"/>
      <c r="G133" s="491">
        <f>'Project Budget Overview'!D11</f>
        <v>0</v>
      </c>
      <c r="H133" s="492"/>
      <c r="I133" s="583" t="s">
        <v>17</v>
      </c>
      <c r="J133" s="515"/>
      <c r="K133" s="515"/>
      <c r="L133" s="515"/>
      <c r="M133" s="515"/>
      <c r="N133" s="515"/>
      <c r="O133" s="515"/>
      <c r="P133" s="515"/>
      <c r="Q133" s="516"/>
      <c r="R133" s="44">
        <f>R131</f>
        <v>0</v>
      </c>
    </row>
    <row r="134" spans="1:18" ht="15" customHeight="1" thickBot="1" x14ac:dyDescent="0.3">
      <c r="A134" s="382"/>
      <c r="B134" s="487"/>
      <c r="C134" s="483"/>
      <c r="D134" s="488" t="s">
        <v>156</v>
      </c>
      <c r="E134" s="489"/>
      <c r="F134" s="490"/>
      <c r="G134" s="517">
        <f>'Project Budget Overview'!D10</f>
        <v>0</v>
      </c>
      <c r="H134" s="518"/>
      <c r="I134" s="518"/>
      <c r="J134" s="519"/>
      <c r="K134" s="520" t="s">
        <v>157</v>
      </c>
      <c r="L134" s="521"/>
      <c r="M134" s="521"/>
      <c r="N134" s="521"/>
      <c r="O134" s="521"/>
      <c r="P134" s="521"/>
      <c r="Q134" s="522"/>
      <c r="R134" s="148">
        <f>R133*G133</f>
        <v>0</v>
      </c>
    </row>
    <row r="135" spans="1:18" ht="13.8" hidden="1" thickBot="1" x14ac:dyDescent="0.3">
      <c r="A135" s="92"/>
      <c r="B135" s="93"/>
      <c r="C135" s="94"/>
      <c r="D135" s="4"/>
      <c r="E135" s="4"/>
      <c r="F135" s="1"/>
      <c r="G135" s="1"/>
      <c r="H135" s="1"/>
      <c r="I135" s="1"/>
      <c r="J135" s="506"/>
      <c r="K135" s="506"/>
      <c r="L135" s="99"/>
      <c r="M135" s="507"/>
      <c r="N135" s="507"/>
      <c r="O135" s="1"/>
      <c r="P135" s="1"/>
      <c r="Q135" s="40"/>
      <c r="R135" s="45"/>
    </row>
    <row r="136" spans="1:18" ht="13.8" hidden="1" thickBot="1" x14ac:dyDescent="0.3">
      <c r="A136" s="95">
        <f>R137</f>
        <v>0</v>
      </c>
      <c r="B136" s="93"/>
      <c r="C136" s="94"/>
      <c r="D136" s="1"/>
      <c r="E136" s="1"/>
      <c r="F136" s="1"/>
      <c r="G136" s="1"/>
      <c r="H136" s="1"/>
      <c r="I136" s="1"/>
      <c r="J136" s="506"/>
      <c r="K136" s="506"/>
      <c r="L136" s="99"/>
      <c r="M136" s="507"/>
      <c r="N136" s="507"/>
      <c r="O136" s="1"/>
      <c r="P136" s="1"/>
      <c r="Q136" s="100"/>
      <c r="R136" s="96"/>
    </row>
    <row r="137" spans="1:18" ht="13.8" thickBot="1" x14ac:dyDescent="0.3">
      <c r="A137" s="73">
        <f>R137</f>
        <v>0</v>
      </c>
      <c r="B137" s="386" t="s">
        <v>141</v>
      </c>
      <c r="C137" s="387"/>
      <c r="D137" s="387"/>
      <c r="E137" s="387"/>
      <c r="F137" s="387"/>
      <c r="G137" s="387"/>
      <c r="H137" s="387"/>
      <c r="I137" s="387"/>
      <c r="J137" s="387"/>
      <c r="K137" s="387"/>
      <c r="L137" s="387"/>
      <c r="M137" s="387"/>
      <c r="N137" s="387"/>
      <c r="O137" s="387"/>
      <c r="P137" s="387"/>
      <c r="Q137" s="388"/>
      <c r="R137" s="97">
        <f>R134</f>
        <v>0</v>
      </c>
    </row>
    <row r="138" spans="1:18" s="163" customFormat="1" ht="13.8" thickBot="1" x14ac:dyDescent="0.3">
      <c r="A138" s="43"/>
      <c r="B138" s="510" t="s">
        <v>146</v>
      </c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2"/>
      <c r="R138" s="51">
        <f>SUM(R131,R137)</f>
        <v>0</v>
      </c>
    </row>
  </sheetData>
  <mergeCells count="224">
    <mergeCell ref="D88:E88"/>
    <mergeCell ref="F88:Q88"/>
    <mergeCell ref="D70:Q70"/>
    <mergeCell ref="B71:Q71"/>
    <mergeCell ref="C72:Q72"/>
    <mergeCell ref="F83:Q83"/>
    <mergeCell ref="F84:Q84"/>
    <mergeCell ref="A1:R1"/>
    <mergeCell ref="A2:B2"/>
    <mergeCell ref="C2:I2"/>
    <mergeCell ref="L2:R2"/>
    <mergeCell ref="A3:B3"/>
    <mergeCell ref="C3:F3"/>
    <mergeCell ref="G3:K3"/>
    <mergeCell ref="L3:N3"/>
    <mergeCell ref="O3:Q3"/>
    <mergeCell ref="D40:K40"/>
    <mergeCell ref="D42:K42"/>
    <mergeCell ref="D44:K44"/>
    <mergeCell ref="D46:K46"/>
    <mergeCell ref="D53:K53"/>
    <mergeCell ref="D55:K55"/>
    <mergeCell ref="G52:J52"/>
    <mergeCell ref="G54:J54"/>
    <mergeCell ref="D4:J4"/>
    <mergeCell ref="B78:B82"/>
    <mergeCell ref="B60:D60"/>
    <mergeCell ref="K60:R60"/>
    <mergeCell ref="G69:Q69"/>
    <mergeCell ref="C69:E69"/>
    <mergeCell ref="G23:J23"/>
    <mergeCell ref="G25:J25"/>
    <mergeCell ref="G27:J27"/>
    <mergeCell ref="G29:J29"/>
    <mergeCell ref="G31:J31"/>
    <mergeCell ref="G33:J33"/>
    <mergeCell ref="G35:J35"/>
    <mergeCell ref="G48:J48"/>
    <mergeCell ref="F75:Q75"/>
    <mergeCell ref="F76:Q76"/>
    <mergeCell ref="D82:E82"/>
    <mergeCell ref="F79:Q79"/>
    <mergeCell ref="F82:Q82"/>
    <mergeCell ref="D78:E78"/>
    <mergeCell ref="D79:E79"/>
    <mergeCell ref="F77:Q77"/>
    <mergeCell ref="F78:Q78"/>
    <mergeCell ref="G50:J50"/>
    <mergeCell ref="A74:A89"/>
    <mergeCell ref="D74:R74"/>
    <mergeCell ref="D75:E75"/>
    <mergeCell ref="D76:E76"/>
    <mergeCell ref="D77:E77"/>
    <mergeCell ref="G86:Q86"/>
    <mergeCell ref="F89:Q89"/>
    <mergeCell ref="F90:Q90"/>
    <mergeCell ref="C85:C86"/>
    <mergeCell ref="D89:E89"/>
    <mergeCell ref="A90:A97"/>
    <mergeCell ref="D90:E90"/>
    <mergeCell ref="D91:E91"/>
    <mergeCell ref="D92:E92"/>
    <mergeCell ref="F85:Q85"/>
    <mergeCell ref="D85:E86"/>
    <mergeCell ref="D80:E80"/>
    <mergeCell ref="F80:Q80"/>
    <mergeCell ref="D81:E81"/>
    <mergeCell ref="F81:Q81"/>
    <mergeCell ref="D93:E93"/>
    <mergeCell ref="D94:E94"/>
    <mergeCell ref="F93:Q93"/>
    <mergeCell ref="D83:E83"/>
    <mergeCell ref="K134:Q134"/>
    <mergeCell ref="I133:Q133"/>
    <mergeCell ref="C98:C101"/>
    <mergeCell ref="D98:E101"/>
    <mergeCell ref="A102:A104"/>
    <mergeCell ref="B102:B105"/>
    <mergeCell ref="C102:C105"/>
    <mergeCell ref="D102:E105"/>
    <mergeCell ref="B97:Q97"/>
    <mergeCell ref="A131:Q131"/>
    <mergeCell ref="D124:E124"/>
    <mergeCell ref="D121:E121"/>
    <mergeCell ref="F102:Q104"/>
    <mergeCell ref="B126:R126"/>
    <mergeCell ref="B127:B130"/>
    <mergeCell ref="C127:C130"/>
    <mergeCell ref="O129:Q129"/>
    <mergeCell ref="F111:Q111"/>
    <mergeCell ref="F112:Q112"/>
    <mergeCell ref="F113:Q113"/>
    <mergeCell ref="F114:Q114"/>
    <mergeCell ref="F115:Q115"/>
    <mergeCell ref="F117:Q117"/>
    <mergeCell ref="F124:Q124"/>
    <mergeCell ref="B138:Q138"/>
    <mergeCell ref="J135:K135"/>
    <mergeCell ref="M135:N135"/>
    <mergeCell ref="J136:K136"/>
    <mergeCell ref="M136:N136"/>
    <mergeCell ref="B137:Q137"/>
    <mergeCell ref="A110:A119"/>
    <mergeCell ref="D110:E110"/>
    <mergeCell ref="D111:E111"/>
    <mergeCell ref="D112:E112"/>
    <mergeCell ref="D113:E113"/>
    <mergeCell ref="D114:E114"/>
    <mergeCell ref="D115:E115"/>
    <mergeCell ref="D123:E123"/>
    <mergeCell ref="F110:Q110"/>
    <mergeCell ref="B132:R132"/>
    <mergeCell ref="G133:H133"/>
    <mergeCell ref="A132:A134"/>
    <mergeCell ref="B133:B134"/>
    <mergeCell ref="C133:C134"/>
    <mergeCell ref="D133:F133"/>
    <mergeCell ref="D134:F134"/>
    <mergeCell ref="G134:J134"/>
    <mergeCell ref="A126:A129"/>
    <mergeCell ref="O130:Q130"/>
    <mergeCell ref="O128:Q128"/>
    <mergeCell ref="A120:A125"/>
    <mergeCell ref="D120:E120"/>
    <mergeCell ref="F123:Q123"/>
    <mergeCell ref="D128:E128"/>
    <mergeCell ref="F128:N128"/>
    <mergeCell ref="D129:E129"/>
    <mergeCell ref="F129:N129"/>
    <mergeCell ref="D130:E130"/>
    <mergeCell ref="F130:N130"/>
    <mergeCell ref="D122:E122"/>
    <mergeCell ref="F121:Q121"/>
    <mergeCell ref="F122:Q122"/>
    <mergeCell ref="D127:N127"/>
    <mergeCell ref="O127:Q127"/>
    <mergeCell ref="F118:Q118"/>
    <mergeCell ref="F119:Q119"/>
    <mergeCell ref="F106:Q106"/>
    <mergeCell ref="D117:E117"/>
    <mergeCell ref="D118:E118"/>
    <mergeCell ref="F120:Q120"/>
    <mergeCell ref="C109:Q109"/>
    <mergeCell ref="B125:Q125"/>
    <mergeCell ref="F95:Q95"/>
    <mergeCell ref="F96:Q96"/>
    <mergeCell ref="D119:E119"/>
    <mergeCell ref="D106:E106"/>
    <mergeCell ref="D95:E95"/>
    <mergeCell ref="D96:E96"/>
    <mergeCell ref="F98:Q100"/>
    <mergeCell ref="F101:Q101"/>
    <mergeCell ref="F105:Q105"/>
    <mergeCell ref="B107:Q107"/>
    <mergeCell ref="A108:B109"/>
    <mergeCell ref="C108:Q108"/>
    <mergeCell ref="A98:A100"/>
    <mergeCell ref="B98:B101"/>
    <mergeCell ref="A7:A35"/>
    <mergeCell ref="A36:A73"/>
    <mergeCell ref="D47:R47"/>
    <mergeCell ref="D57:K57"/>
    <mergeCell ref="D59:K59"/>
    <mergeCell ref="D38:K38"/>
    <mergeCell ref="D14:K14"/>
    <mergeCell ref="D16:K16"/>
    <mergeCell ref="D18:K18"/>
    <mergeCell ref="D20:K20"/>
    <mergeCell ref="D22:K22"/>
    <mergeCell ref="D24:K24"/>
    <mergeCell ref="D26:K26"/>
    <mergeCell ref="D28:K28"/>
    <mergeCell ref="D30:K30"/>
    <mergeCell ref="D32:K32"/>
    <mergeCell ref="D34:K34"/>
    <mergeCell ref="D36:K36"/>
    <mergeCell ref="D49:K49"/>
    <mergeCell ref="D51:K51"/>
    <mergeCell ref="G37:J37"/>
    <mergeCell ref="G39:J39"/>
    <mergeCell ref="G41:J41"/>
    <mergeCell ref="B7:B59"/>
    <mergeCell ref="F94:Q94"/>
    <mergeCell ref="B73:Q73"/>
    <mergeCell ref="F87:Q87"/>
    <mergeCell ref="B83:B87"/>
    <mergeCell ref="D87:E87"/>
    <mergeCell ref="D116:E116"/>
    <mergeCell ref="F116:Q116"/>
    <mergeCell ref="B61:Q61"/>
    <mergeCell ref="B62:Q62"/>
    <mergeCell ref="B63:B69"/>
    <mergeCell ref="D63:R63"/>
    <mergeCell ref="D64:E64"/>
    <mergeCell ref="G64:Q64"/>
    <mergeCell ref="D65:E65"/>
    <mergeCell ref="G65:Q65"/>
    <mergeCell ref="D66:E66"/>
    <mergeCell ref="G66:Q66"/>
    <mergeCell ref="D67:E67"/>
    <mergeCell ref="G67:Q67"/>
    <mergeCell ref="D68:E68"/>
    <mergeCell ref="G68:Q68"/>
    <mergeCell ref="F91:Q91"/>
    <mergeCell ref="F92:Q92"/>
    <mergeCell ref="D84:E84"/>
    <mergeCell ref="E5:F5"/>
    <mergeCell ref="G5:R5"/>
    <mergeCell ref="G43:J43"/>
    <mergeCell ref="G45:J45"/>
    <mergeCell ref="G56:J56"/>
    <mergeCell ref="G58:J58"/>
    <mergeCell ref="G6:R6"/>
    <mergeCell ref="G7:J7"/>
    <mergeCell ref="G9:J9"/>
    <mergeCell ref="G11:J11"/>
    <mergeCell ref="G13:J13"/>
    <mergeCell ref="G15:J15"/>
    <mergeCell ref="G17:J17"/>
    <mergeCell ref="G19:J19"/>
    <mergeCell ref="G21:J21"/>
    <mergeCell ref="D8:K8"/>
    <mergeCell ref="D10:K10"/>
    <mergeCell ref="D12:K12"/>
  </mergeCells>
  <pageMargins left="0.5" right="0.5" top="0.5" bottom="0.5" header="0.5" footer="0.5"/>
  <pageSetup scale="35" orientation="portrait" r:id="rId1"/>
  <headerFooter alignWithMargins="0">
    <oddFooter>&amp;R&amp;8&amp;F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38"/>
  <sheetViews>
    <sheetView zoomScaleNormal="100" workbookViewId="0">
      <selection activeCell="V118" sqref="V118"/>
    </sheetView>
  </sheetViews>
  <sheetFormatPr defaultColWidth="9.109375" defaultRowHeight="13.2" x14ac:dyDescent="0.25"/>
  <cols>
    <col min="1" max="1" width="20.88671875" style="165" customWidth="1"/>
    <col min="2" max="2" width="36.44140625" style="161" customWidth="1"/>
    <col min="3" max="3" width="16.44140625" style="161" customWidth="1"/>
    <col min="4" max="4" width="3.44140625" style="166" customWidth="1"/>
    <col min="5" max="5" width="5.109375" style="161" customWidth="1"/>
    <col min="6" max="6" width="7" style="161" customWidth="1"/>
    <col min="7" max="7" width="6" style="161" customWidth="1"/>
    <col min="8" max="8" width="9.109375" style="161" customWidth="1"/>
    <col min="9" max="9" width="9.109375" style="161"/>
    <col min="10" max="10" width="6.88671875" style="161" customWidth="1"/>
    <col min="11" max="11" width="14.109375" style="161" customWidth="1"/>
    <col min="12" max="12" width="9.109375" style="161" customWidth="1"/>
    <col min="13" max="13" width="8" style="161" customWidth="1"/>
    <col min="14" max="14" width="11.109375" style="161" bestFit="1" customWidth="1"/>
    <col min="15" max="16" width="12.44140625" style="161" customWidth="1"/>
    <col min="17" max="17" width="13.88671875" style="161" customWidth="1"/>
    <col min="18" max="18" width="15.44140625" style="161" customWidth="1"/>
    <col min="19" max="16384" width="9.109375" style="161"/>
  </cols>
  <sheetData>
    <row r="1" spans="1:18" s="159" customFormat="1" ht="20.100000000000001" customHeight="1" thickBot="1" x14ac:dyDescent="0.35">
      <c r="A1" s="369" t="s">
        <v>25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1"/>
    </row>
    <row r="2" spans="1:18" s="159" customFormat="1" ht="20.100000000000001" customHeight="1" thickBot="1" x14ac:dyDescent="0.35">
      <c r="A2" s="372" t="s">
        <v>10</v>
      </c>
      <c r="B2" s="373"/>
      <c r="C2" s="317">
        <f>'Project Budget Overview'!D4</f>
        <v>0</v>
      </c>
      <c r="D2" s="318"/>
      <c r="E2" s="318"/>
      <c r="F2" s="318"/>
      <c r="G2" s="318"/>
      <c r="H2" s="318"/>
      <c r="I2" s="374"/>
      <c r="J2" s="67"/>
      <c r="K2" s="126" t="s">
        <v>11</v>
      </c>
      <c r="L2" s="317">
        <f>'Project Budget Overview'!D6</f>
        <v>0</v>
      </c>
      <c r="M2" s="318"/>
      <c r="N2" s="318"/>
      <c r="O2" s="318"/>
      <c r="P2" s="318"/>
      <c r="Q2" s="318"/>
      <c r="R2" s="374"/>
    </row>
    <row r="3" spans="1:18" s="159" customFormat="1" ht="20.100000000000001" customHeight="1" thickBot="1" x14ac:dyDescent="0.35">
      <c r="A3" s="372" t="s">
        <v>131</v>
      </c>
      <c r="B3" s="373"/>
      <c r="C3" s="375">
        <f>'Project Budget Overview'!D19</f>
        <v>0</v>
      </c>
      <c r="D3" s="376"/>
      <c r="E3" s="376"/>
      <c r="F3" s="377"/>
      <c r="G3" s="378" t="s">
        <v>140</v>
      </c>
      <c r="H3" s="379"/>
      <c r="I3" s="379"/>
      <c r="J3" s="379"/>
      <c r="K3" s="380"/>
      <c r="L3" s="375">
        <f>'Project Budget Overview'!E19</f>
        <v>0</v>
      </c>
      <c r="M3" s="376"/>
      <c r="N3" s="377"/>
      <c r="O3" s="372" t="s">
        <v>26</v>
      </c>
      <c r="P3" s="373"/>
      <c r="Q3" s="373"/>
      <c r="R3" s="131">
        <v>5</v>
      </c>
    </row>
    <row r="4" spans="1:18" s="160" customFormat="1" ht="39.75" customHeight="1" thickBot="1" x14ac:dyDescent="0.3">
      <c r="A4" s="70" t="s">
        <v>63</v>
      </c>
      <c r="B4" s="70" t="s">
        <v>64</v>
      </c>
      <c r="C4" s="32" t="s">
        <v>241</v>
      </c>
      <c r="D4" s="357" t="s">
        <v>23</v>
      </c>
      <c r="E4" s="343"/>
      <c r="F4" s="343"/>
      <c r="G4" s="343"/>
      <c r="H4" s="343"/>
      <c r="I4" s="343"/>
      <c r="J4" s="344"/>
      <c r="K4" s="32" t="s">
        <v>20</v>
      </c>
      <c r="L4" s="71" t="s">
        <v>128</v>
      </c>
      <c r="M4" s="71" t="s">
        <v>21</v>
      </c>
      <c r="N4" s="71" t="s">
        <v>19</v>
      </c>
      <c r="O4" s="32" t="s">
        <v>14</v>
      </c>
      <c r="P4" s="32" t="s">
        <v>15</v>
      </c>
      <c r="Q4" s="32" t="s">
        <v>13</v>
      </c>
      <c r="R4" s="32" t="s">
        <v>12</v>
      </c>
    </row>
    <row r="5" spans="1:18" s="160" customFormat="1" ht="15.75" customHeight="1" thickBot="1" x14ac:dyDescent="0.3">
      <c r="A5" s="205"/>
      <c r="B5" s="206"/>
      <c r="C5" s="207"/>
      <c r="D5" s="202"/>
      <c r="E5" s="341" t="s">
        <v>253</v>
      </c>
      <c r="F5" s="341"/>
      <c r="G5" s="342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4"/>
    </row>
    <row r="6" spans="1:18" ht="24.75" customHeight="1" thickBot="1" x14ac:dyDescent="0.3">
      <c r="A6" s="35"/>
      <c r="B6" s="36"/>
      <c r="C6" s="15" t="s">
        <v>129</v>
      </c>
      <c r="D6" s="204"/>
      <c r="E6" s="212" t="s">
        <v>252</v>
      </c>
      <c r="F6" s="212" t="s">
        <v>251</v>
      </c>
      <c r="G6" s="338" t="str">
        <f>_xlfn.CONCAT("A.1. - FACULTY / ADMINISTRATIVE SALARY (fringe at ",TEXT(100*'Valid Values and Workbook Info'!$B$10,"##.##"),"%)")</f>
        <v>A.1. - FACULTY / ADMINISTRATIVE SALARY (fringe at 35.95%)</v>
      </c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40"/>
    </row>
    <row r="7" spans="1:18" ht="23.1" customHeight="1" thickBot="1" x14ac:dyDescent="0.3">
      <c r="A7" s="355" t="s">
        <v>227</v>
      </c>
      <c r="B7" s="539" t="s">
        <v>70</v>
      </c>
      <c r="C7" s="195" t="s">
        <v>201</v>
      </c>
      <c r="D7" s="151" t="s">
        <v>0</v>
      </c>
      <c r="E7" s="224">
        <v>0</v>
      </c>
      <c r="F7" s="219">
        <v>0</v>
      </c>
      <c r="G7" s="542">
        <f>'Project Budget Overview'!B24</f>
        <v>0</v>
      </c>
      <c r="H7" s="336"/>
      <c r="I7" s="336"/>
      <c r="J7" s="337"/>
      <c r="K7" s="158">
        <f>'Proposal Budget Year 4'!K7*1.03</f>
        <v>0</v>
      </c>
      <c r="L7" s="167"/>
      <c r="M7" s="168"/>
      <c r="N7" s="167"/>
      <c r="O7" s="5">
        <f>K7*L7</f>
        <v>0</v>
      </c>
      <c r="P7" s="6">
        <f>K7*M7</f>
        <v>0</v>
      </c>
      <c r="Q7" s="7">
        <f>((K7/19.5)*6.6)*N7</f>
        <v>0</v>
      </c>
      <c r="R7" s="8">
        <f t="shared" ref="R7:R59" si="0">SUM(O7:Q7)</f>
        <v>0</v>
      </c>
    </row>
    <row r="8" spans="1:18" ht="21" thickBot="1" x14ac:dyDescent="0.3">
      <c r="A8" s="382"/>
      <c r="B8" s="540"/>
      <c r="C8" s="196" t="s">
        <v>24</v>
      </c>
      <c r="D8" s="383" t="s">
        <v>232</v>
      </c>
      <c r="E8" s="384"/>
      <c r="F8" s="384"/>
      <c r="G8" s="385"/>
      <c r="H8" s="385"/>
      <c r="I8" s="385"/>
      <c r="J8" s="385"/>
      <c r="K8" s="385"/>
      <c r="L8" s="169">
        <f>L7*12</f>
        <v>0</v>
      </c>
      <c r="M8" s="170">
        <f>M7*9</f>
        <v>0</v>
      </c>
      <c r="N8" s="171">
        <f>N7*3</f>
        <v>0</v>
      </c>
      <c r="O8" s="11">
        <f>O7*'Valid Values and Workbook Info'!$B$10</f>
        <v>0</v>
      </c>
      <c r="P8" s="11">
        <f>P7*'Valid Values and Workbook Info'!$B$10</f>
        <v>0</v>
      </c>
      <c r="Q8" s="11">
        <f>Q7*'Valid Values and Workbook Info'!$B$10</f>
        <v>0</v>
      </c>
      <c r="R8" s="12">
        <f t="shared" si="0"/>
        <v>0</v>
      </c>
    </row>
    <row r="9" spans="1:18" ht="21" thickBot="1" x14ac:dyDescent="0.3">
      <c r="A9" s="382"/>
      <c r="B9" s="540"/>
      <c r="C9" s="195" t="s">
        <v>201</v>
      </c>
      <c r="D9" s="151" t="s">
        <v>1</v>
      </c>
      <c r="E9" s="224">
        <v>0</v>
      </c>
      <c r="F9" s="219">
        <v>0</v>
      </c>
      <c r="G9" s="542">
        <f>'Project Budget Overview'!B25</f>
        <v>0</v>
      </c>
      <c r="H9" s="336"/>
      <c r="I9" s="336"/>
      <c r="J9" s="337"/>
      <c r="K9" s="158">
        <f>'Proposal Budget Year 4'!K9*1.03</f>
        <v>0</v>
      </c>
      <c r="L9" s="167"/>
      <c r="M9" s="168"/>
      <c r="N9" s="167"/>
      <c r="O9" s="5">
        <f>K9*L9</f>
        <v>0</v>
      </c>
      <c r="P9" s="6">
        <f>K9*M9</f>
        <v>0</v>
      </c>
      <c r="Q9" s="7">
        <f>((K9/19.5)*6.6)*N9</f>
        <v>0</v>
      </c>
      <c r="R9" s="9">
        <f t="shared" si="0"/>
        <v>0</v>
      </c>
    </row>
    <row r="10" spans="1:18" ht="21" thickBot="1" x14ac:dyDescent="0.3">
      <c r="A10" s="382"/>
      <c r="B10" s="540"/>
      <c r="C10" s="196" t="s">
        <v>24</v>
      </c>
      <c r="D10" s="383" t="s">
        <v>232</v>
      </c>
      <c r="E10" s="384"/>
      <c r="F10" s="384"/>
      <c r="G10" s="385"/>
      <c r="H10" s="385"/>
      <c r="I10" s="385"/>
      <c r="J10" s="385"/>
      <c r="K10" s="385"/>
      <c r="L10" s="169">
        <f>L9*12</f>
        <v>0</v>
      </c>
      <c r="M10" s="170">
        <f>M9*9</f>
        <v>0</v>
      </c>
      <c r="N10" s="171">
        <f>N9*3</f>
        <v>0</v>
      </c>
      <c r="O10" s="11">
        <f>O9*'Valid Values and Workbook Info'!$B$10</f>
        <v>0</v>
      </c>
      <c r="P10" s="11">
        <f>P9*'Valid Values and Workbook Info'!$B$10</f>
        <v>0</v>
      </c>
      <c r="Q10" s="11">
        <f>Q9*'Valid Values and Workbook Info'!$B$10</f>
        <v>0</v>
      </c>
      <c r="R10" s="13">
        <f t="shared" si="0"/>
        <v>0</v>
      </c>
    </row>
    <row r="11" spans="1:18" ht="21" thickBot="1" x14ac:dyDescent="0.3">
      <c r="A11" s="382"/>
      <c r="B11" s="540"/>
      <c r="C11" s="195" t="s">
        <v>201</v>
      </c>
      <c r="D11" s="151" t="s">
        <v>2</v>
      </c>
      <c r="E11" s="224">
        <v>0</v>
      </c>
      <c r="F11" s="219">
        <v>0</v>
      </c>
      <c r="G11" s="542">
        <f>'Project Budget Overview'!B26</f>
        <v>0</v>
      </c>
      <c r="H11" s="336"/>
      <c r="I11" s="336"/>
      <c r="J11" s="337"/>
      <c r="K11" s="158">
        <f>'Proposal Budget Year 4'!K11*1.03</f>
        <v>0</v>
      </c>
      <c r="L11" s="167"/>
      <c r="M11" s="168"/>
      <c r="N11" s="167"/>
      <c r="O11" s="5">
        <f>K11*L11</f>
        <v>0</v>
      </c>
      <c r="P11" s="6">
        <f>K11*M11</f>
        <v>0</v>
      </c>
      <c r="Q11" s="7">
        <f>((K11/19.5)*6.6)*N11</f>
        <v>0</v>
      </c>
      <c r="R11" s="9">
        <f t="shared" si="0"/>
        <v>0</v>
      </c>
    </row>
    <row r="12" spans="1:18" ht="21" thickBot="1" x14ac:dyDescent="0.3">
      <c r="A12" s="382"/>
      <c r="B12" s="540"/>
      <c r="C12" s="196" t="s">
        <v>24</v>
      </c>
      <c r="D12" s="383" t="s">
        <v>232</v>
      </c>
      <c r="E12" s="384"/>
      <c r="F12" s="384"/>
      <c r="G12" s="385"/>
      <c r="H12" s="385"/>
      <c r="I12" s="385"/>
      <c r="J12" s="385"/>
      <c r="K12" s="385"/>
      <c r="L12" s="169">
        <f>L11*12</f>
        <v>0</v>
      </c>
      <c r="M12" s="170">
        <f>M11*9</f>
        <v>0</v>
      </c>
      <c r="N12" s="171">
        <f>N11*3</f>
        <v>0</v>
      </c>
      <c r="O12" s="11">
        <f>O11*'Valid Values and Workbook Info'!$B$10</f>
        <v>0</v>
      </c>
      <c r="P12" s="11">
        <f>P11*'Valid Values and Workbook Info'!$B$10</f>
        <v>0</v>
      </c>
      <c r="Q12" s="11">
        <f>Q11*'Valid Values and Workbook Info'!$B$10</f>
        <v>0</v>
      </c>
      <c r="R12" s="13">
        <f t="shared" si="0"/>
        <v>0</v>
      </c>
    </row>
    <row r="13" spans="1:18" ht="21" thickBot="1" x14ac:dyDescent="0.3">
      <c r="A13" s="382"/>
      <c r="B13" s="540"/>
      <c r="C13" s="195" t="s">
        <v>201</v>
      </c>
      <c r="D13" s="151" t="s">
        <v>3</v>
      </c>
      <c r="E13" s="224">
        <v>0</v>
      </c>
      <c r="F13" s="219">
        <v>0</v>
      </c>
      <c r="G13" s="542">
        <f>'Project Budget Overview'!B27</f>
        <v>0</v>
      </c>
      <c r="H13" s="336"/>
      <c r="I13" s="336"/>
      <c r="J13" s="337"/>
      <c r="K13" s="158">
        <f>'Proposal Budget Year 4'!K13*1.03</f>
        <v>0</v>
      </c>
      <c r="L13" s="167"/>
      <c r="M13" s="168"/>
      <c r="N13" s="167"/>
      <c r="O13" s="5">
        <f>K13*L13</f>
        <v>0</v>
      </c>
      <c r="P13" s="6">
        <f>K13*M13</f>
        <v>0</v>
      </c>
      <c r="Q13" s="7">
        <f>((K13/19.5)*6.6)*N13</f>
        <v>0</v>
      </c>
      <c r="R13" s="9">
        <f t="shared" si="0"/>
        <v>0</v>
      </c>
    </row>
    <row r="14" spans="1:18" ht="21" thickBot="1" x14ac:dyDescent="0.3">
      <c r="A14" s="382"/>
      <c r="B14" s="540"/>
      <c r="C14" s="196" t="s">
        <v>24</v>
      </c>
      <c r="D14" s="383" t="s">
        <v>232</v>
      </c>
      <c r="E14" s="384"/>
      <c r="F14" s="384"/>
      <c r="G14" s="385"/>
      <c r="H14" s="385"/>
      <c r="I14" s="385"/>
      <c r="J14" s="385"/>
      <c r="K14" s="385"/>
      <c r="L14" s="169">
        <f>L13*12</f>
        <v>0</v>
      </c>
      <c r="M14" s="170">
        <f>M13*9</f>
        <v>0</v>
      </c>
      <c r="N14" s="171">
        <f>N13*3</f>
        <v>0</v>
      </c>
      <c r="O14" s="11">
        <f>O13*'Valid Values and Workbook Info'!$B$10</f>
        <v>0</v>
      </c>
      <c r="P14" s="11">
        <f>P13*'Valid Values and Workbook Info'!$B$10</f>
        <v>0</v>
      </c>
      <c r="Q14" s="11">
        <f>Q13*'Valid Values and Workbook Info'!$B$10</f>
        <v>0</v>
      </c>
      <c r="R14" s="13">
        <f t="shared" si="0"/>
        <v>0</v>
      </c>
    </row>
    <row r="15" spans="1:18" ht="21" thickBot="1" x14ac:dyDescent="0.3">
      <c r="A15" s="382"/>
      <c r="B15" s="540"/>
      <c r="C15" s="195" t="s">
        <v>201</v>
      </c>
      <c r="D15" s="151" t="s">
        <v>4</v>
      </c>
      <c r="E15" s="224">
        <v>0</v>
      </c>
      <c r="F15" s="219">
        <v>0</v>
      </c>
      <c r="G15" s="542">
        <f>'Project Budget Overview'!B28</f>
        <v>0</v>
      </c>
      <c r="H15" s="336"/>
      <c r="I15" s="336"/>
      <c r="J15" s="337"/>
      <c r="K15" s="158">
        <f>'Proposal Budget Year 4'!K15*1.03</f>
        <v>0</v>
      </c>
      <c r="L15" s="167"/>
      <c r="M15" s="168"/>
      <c r="N15" s="167"/>
      <c r="O15" s="5">
        <f>K15*L15</f>
        <v>0</v>
      </c>
      <c r="P15" s="6">
        <f>K15*M15</f>
        <v>0</v>
      </c>
      <c r="Q15" s="7">
        <f>((K15/19.5)*6.6)*N15</f>
        <v>0</v>
      </c>
      <c r="R15" s="9">
        <f t="shared" si="0"/>
        <v>0</v>
      </c>
    </row>
    <row r="16" spans="1:18" ht="21" thickBot="1" x14ac:dyDescent="0.3">
      <c r="A16" s="382"/>
      <c r="B16" s="540"/>
      <c r="C16" s="196" t="s">
        <v>24</v>
      </c>
      <c r="D16" s="383" t="s">
        <v>232</v>
      </c>
      <c r="E16" s="384"/>
      <c r="F16" s="384"/>
      <c r="G16" s="385"/>
      <c r="H16" s="385"/>
      <c r="I16" s="385"/>
      <c r="J16" s="385"/>
      <c r="K16" s="385"/>
      <c r="L16" s="169">
        <f>L15*12</f>
        <v>0</v>
      </c>
      <c r="M16" s="170">
        <f>M15*9</f>
        <v>0</v>
      </c>
      <c r="N16" s="171">
        <f>N15*3</f>
        <v>0</v>
      </c>
      <c r="O16" s="11">
        <f>O15*'Valid Values and Workbook Info'!$B$10</f>
        <v>0</v>
      </c>
      <c r="P16" s="11">
        <f>P15*'Valid Values and Workbook Info'!$B$10</f>
        <v>0</v>
      </c>
      <c r="Q16" s="11">
        <f>Q15*'Valid Values and Workbook Info'!$B$10</f>
        <v>0</v>
      </c>
      <c r="R16" s="13">
        <f t="shared" si="0"/>
        <v>0</v>
      </c>
    </row>
    <row r="17" spans="1:18" ht="21" hidden="1" thickBot="1" x14ac:dyDescent="0.3">
      <c r="A17" s="382"/>
      <c r="B17" s="540"/>
      <c r="C17" s="195" t="s">
        <v>201</v>
      </c>
      <c r="D17" s="151" t="s">
        <v>5</v>
      </c>
      <c r="E17" s="224">
        <v>0</v>
      </c>
      <c r="F17" s="219">
        <v>0</v>
      </c>
      <c r="G17" s="542">
        <f>'Project Budget Overview'!B29</f>
        <v>0</v>
      </c>
      <c r="H17" s="336"/>
      <c r="I17" s="336"/>
      <c r="J17" s="337"/>
      <c r="K17" s="158">
        <f>'Proposal Budget Year 4'!K17*1.03</f>
        <v>0</v>
      </c>
      <c r="L17" s="167"/>
      <c r="M17" s="168"/>
      <c r="N17" s="167"/>
      <c r="O17" s="5">
        <f>K17*L17</f>
        <v>0</v>
      </c>
      <c r="P17" s="6">
        <f>K17*M17</f>
        <v>0</v>
      </c>
      <c r="Q17" s="7">
        <f>((K17/19.5)*6.6)*N17</f>
        <v>0</v>
      </c>
      <c r="R17" s="9">
        <f t="shared" si="0"/>
        <v>0</v>
      </c>
    </row>
    <row r="18" spans="1:18" ht="21" hidden="1" thickBot="1" x14ac:dyDescent="0.3">
      <c r="A18" s="382"/>
      <c r="B18" s="540"/>
      <c r="C18" s="196" t="s">
        <v>24</v>
      </c>
      <c r="D18" s="383" t="s">
        <v>232</v>
      </c>
      <c r="E18" s="384"/>
      <c r="F18" s="384"/>
      <c r="G18" s="385"/>
      <c r="H18" s="385"/>
      <c r="I18" s="385"/>
      <c r="J18" s="385"/>
      <c r="K18" s="385"/>
      <c r="L18" s="169">
        <f>L17*12</f>
        <v>0</v>
      </c>
      <c r="M18" s="170">
        <f>M17*9</f>
        <v>0</v>
      </c>
      <c r="N18" s="171">
        <f>N17*3</f>
        <v>0</v>
      </c>
      <c r="O18" s="11">
        <f>O17*'Valid Values and Workbook Info'!$B$10</f>
        <v>0</v>
      </c>
      <c r="P18" s="11">
        <f>P17*'Valid Values and Workbook Info'!$B$10</f>
        <v>0</v>
      </c>
      <c r="Q18" s="11">
        <f>Q17*'Valid Values and Workbook Info'!$B$10</f>
        <v>0</v>
      </c>
      <c r="R18" s="13">
        <f t="shared" si="0"/>
        <v>0</v>
      </c>
    </row>
    <row r="19" spans="1:18" ht="21" hidden="1" thickBot="1" x14ac:dyDescent="0.3">
      <c r="A19" s="382"/>
      <c r="B19" s="540"/>
      <c r="C19" s="195" t="s">
        <v>201</v>
      </c>
      <c r="D19" s="151" t="s">
        <v>213</v>
      </c>
      <c r="E19" s="224">
        <v>0</v>
      </c>
      <c r="F19" s="219">
        <v>0</v>
      </c>
      <c r="G19" s="542">
        <f>'Project Budget Overview'!B30</f>
        <v>0</v>
      </c>
      <c r="H19" s="336"/>
      <c r="I19" s="336"/>
      <c r="J19" s="337"/>
      <c r="K19" s="158">
        <f>'Proposal Budget Year 4'!K19*1.03</f>
        <v>0</v>
      </c>
      <c r="L19" s="167"/>
      <c r="M19" s="168"/>
      <c r="N19" s="167"/>
      <c r="O19" s="5">
        <f>K19*L19</f>
        <v>0</v>
      </c>
      <c r="P19" s="6">
        <f>K19*M19</f>
        <v>0</v>
      </c>
      <c r="Q19" s="7">
        <f>((K19/19.5)*6.6)*N19</f>
        <v>0</v>
      </c>
      <c r="R19" s="9">
        <f t="shared" si="0"/>
        <v>0</v>
      </c>
    </row>
    <row r="20" spans="1:18" ht="21" hidden="1" thickBot="1" x14ac:dyDescent="0.3">
      <c r="A20" s="382"/>
      <c r="B20" s="540"/>
      <c r="C20" s="196" t="s">
        <v>24</v>
      </c>
      <c r="D20" s="383" t="s">
        <v>232</v>
      </c>
      <c r="E20" s="384"/>
      <c r="F20" s="384"/>
      <c r="G20" s="385"/>
      <c r="H20" s="385"/>
      <c r="I20" s="385"/>
      <c r="J20" s="385"/>
      <c r="K20" s="385"/>
      <c r="L20" s="169">
        <f>L19*12</f>
        <v>0</v>
      </c>
      <c r="M20" s="170">
        <f>M19*9</f>
        <v>0</v>
      </c>
      <c r="N20" s="171">
        <f>N19*3</f>
        <v>0</v>
      </c>
      <c r="O20" s="11">
        <f>O19*'Valid Values and Workbook Info'!$B$10</f>
        <v>0</v>
      </c>
      <c r="P20" s="11">
        <f>P19*'Valid Values and Workbook Info'!$B$10</f>
        <v>0</v>
      </c>
      <c r="Q20" s="11">
        <f>Q19*'Valid Values and Workbook Info'!$B$10</f>
        <v>0</v>
      </c>
      <c r="R20" s="13">
        <f t="shared" si="0"/>
        <v>0</v>
      </c>
    </row>
    <row r="21" spans="1:18" ht="21" hidden="1" thickBot="1" x14ac:dyDescent="0.3">
      <c r="A21" s="382"/>
      <c r="B21" s="540"/>
      <c r="C21" s="195" t="s">
        <v>201</v>
      </c>
      <c r="D21" s="151" t="s">
        <v>214</v>
      </c>
      <c r="E21" s="224">
        <v>0</v>
      </c>
      <c r="F21" s="219">
        <v>0</v>
      </c>
      <c r="G21" s="542">
        <f>'Project Budget Overview'!B31</f>
        <v>0</v>
      </c>
      <c r="H21" s="336"/>
      <c r="I21" s="336"/>
      <c r="J21" s="337"/>
      <c r="K21" s="158">
        <f>'Proposal Budget Year 4'!K21*1.03</f>
        <v>0</v>
      </c>
      <c r="L21" s="167"/>
      <c r="M21" s="168"/>
      <c r="N21" s="167"/>
      <c r="O21" s="5">
        <f>K21*L21</f>
        <v>0</v>
      </c>
      <c r="P21" s="6">
        <f>K21*M21</f>
        <v>0</v>
      </c>
      <c r="Q21" s="7">
        <f>((K21/19.5)*6.6)*N21</f>
        <v>0</v>
      </c>
      <c r="R21" s="9">
        <f t="shared" si="0"/>
        <v>0</v>
      </c>
    </row>
    <row r="22" spans="1:18" ht="21" hidden="1" thickBot="1" x14ac:dyDescent="0.3">
      <c r="A22" s="382"/>
      <c r="B22" s="540"/>
      <c r="C22" s="196" t="s">
        <v>24</v>
      </c>
      <c r="D22" s="383" t="s">
        <v>232</v>
      </c>
      <c r="E22" s="384"/>
      <c r="F22" s="384"/>
      <c r="G22" s="385"/>
      <c r="H22" s="385"/>
      <c r="I22" s="385"/>
      <c r="J22" s="385"/>
      <c r="K22" s="385"/>
      <c r="L22" s="169">
        <f>L21*12</f>
        <v>0</v>
      </c>
      <c r="M22" s="170">
        <f>M21*9</f>
        <v>0</v>
      </c>
      <c r="N22" s="171">
        <f>N21*3</f>
        <v>0</v>
      </c>
      <c r="O22" s="11">
        <f>O21*'Valid Values and Workbook Info'!$B$10</f>
        <v>0</v>
      </c>
      <c r="P22" s="11">
        <f>P21*'Valid Values and Workbook Info'!$B$10</f>
        <v>0</v>
      </c>
      <c r="Q22" s="11">
        <f>Q21*'Valid Values and Workbook Info'!$B$10</f>
        <v>0</v>
      </c>
      <c r="R22" s="13">
        <f t="shared" si="0"/>
        <v>0</v>
      </c>
    </row>
    <row r="23" spans="1:18" ht="21" hidden="1" thickBot="1" x14ac:dyDescent="0.3">
      <c r="A23" s="382"/>
      <c r="B23" s="540"/>
      <c r="C23" s="195" t="s">
        <v>201</v>
      </c>
      <c r="D23" s="151" t="s">
        <v>215</v>
      </c>
      <c r="E23" s="224">
        <v>0</v>
      </c>
      <c r="F23" s="219">
        <v>0</v>
      </c>
      <c r="G23" s="542">
        <f>'Project Budget Overview'!B32</f>
        <v>0</v>
      </c>
      <c r="H23" s="336"/>
      <c r="I23" s="336"/>
      <c r="J23" s="337"/>
      <c r="K23" s="158">
        <f>'Proposal Budget Year 4'!K23*1.03</f>
        <v>0</v>
      </c>
      <c r="L23" s="167"/>
      <c r="M23" s="168"/>
      <c r="N23" s="167"/>
      <c r="O23" s="5">
        <f>K23*L23</f>
        <v>0</v>
      </c>
      <c r="P23" s="6">
        <f>K23*M23</f>
        <v>0</v>
      </c>
      <c r="Q23" s="7">
        <f>((K23/19.5)*6.6)*N23</f>
        <v>0</v>
      </c>
      <c r="R23" s="9">
        <f t="shared" si="0"/>
        <v>0</v>
      </c>
    </row>
    <row r="24" spans="1:18" ht="21" hidden="1" thickBot="1" x14ac:dyDescent="0.3">
      <c r="A24" s="382"/>
      <c r="B24" s="540"/>
      <c r="C24" s="196" t="s">
        <v>24</v>
      </c>
      <c r="D24" s="383" t="s">
        <v>232</v>
      </c>
      <c r="E24" s="384"/>
      <c r="F24" s="384"/>
      <c r="G24" s="385"/>
      <c r="H24" s="385"/>
      <c r="I24" s="385"/>
      <c r="J24" s="385"/>
      <c r="K24" s="385"/>
      <c r="L24" s="169">
        <f>L23*12</f>
        <v>0</v>
      </c>
      <c r="M24" s="170">
        <f>M23*9</f>
        <v>0</v>
      </c>
      <c r="N24" s="171">
        <f>N23*3</f>
        <v>0</v>
      </c>
      <c r="O24" s="11">
        <f>O23*'Valid Values and Workbook Info'!$B$10</f>
        <v>0</v>
      </c>
      <c r="P24" s="11">
        <f>P23*'Valid Values and Workbook Info'!$B$10</f>
        <v>0</v>
      </c>
      <c r="Q24" s="11">
        <f>Q23*'Valid Values and Workbook Info'!$B$10</f>
        <v>0</v>
      </c>
      <c r="R24" s="13">
        <f t="shared" si="0"/>
        <v>0</v>
      </c>
    </row>
    <row r="25" spans="1:18" ht="21" hidden="1" thickBot="1" x14ac:dyDescent="0.3">
      <c r="A25" s="382"/>
      <c r="B25" s="540"/>
      <c r="C25" s="195" t="s">
        <v>201</v>
      </c>
      <c r="D25" s="151" t="s">
        <v>216</v>
      </c>
      <c r="E25" s="224">
        <v>0</v>
      </c>
      <c r="F25" s="219">
        <v>0</v>
      </c>
      <c r="G25" s="336">
        <f>'Project Budget Overview'!B33</f>
        <v>0</v>
      </c>
      <c r="H25" s="336"/>
      <c r="I25" s="336"/>
      <c r="J25" s="337"/>
      <c r="K25" s="158">
        <f>'Proposal Budget Year 4'!K25*1.03</f>
        <v>0</v>
      </c>
      <c r="L25" s="167"/>
      <c r="M25" s="168"/>
      <c r="N25" s="167"/>
      <c r="O25" s="5">
        <f>K25*L25</f>
        <v>0</v>
      </c>
      <c r="P25" s="6">
        <f>K25*M25</f>
        <v>0</v>
      </c>
      <c r="Q25" s="7">
        <f>((K25/19.5)*6.6)*N25</f>
        <v>0</v>
      </c>
      <c r="R25" s="9">
        <f t="shared" si="0"/>
        <v>0</v>
      </c>
    </row>
    <row r="26" spans="1:18" ht="21" hidden="1" thickBot="1" x14ac:dyDescent="0.3">
      <c r="A26" s="382"/>
      <c r="B26" s="540"/>
      <c r="C26" s="196" t="s">
        <v>24</v>
      </c>
      <c r="D26" s="383" t="s">
        <v>232</v>
      </c>
      <c r="E26" s="384"/>
      <c r="F26" s="384"/>
      <c r="G26" s="385"/>
      <c r="H26" s="385"/>
      <c r="I26" s="385"/>
      <c r="J26" s="385"/>
      <c r="K26" s="385"/>
      <c r="L26" s="169">
        <f>L25*12</f>
        <v>0</v>
      </c>
      <c r="M26" s="170">
        <f>M25*9</f>
        <v>0</v>
      </c>
      <c r="N26" s="171">
        <f>N25*3</f>
        <v>0</v>
      </c>
      <c r="O26" s="11">
        <f>O25*'Valid Values and Workbook Info'!$B$10</f>
        <v>0</v>
      </c>
      <c r="P26" s="11">
        <f>P25*'Valid Values and Workbook Info'!$B$10</f>
        <v>0</v>
      </c>
      <c r="Q26" s="11">
        <f>Q25*'Valid Values and Workbook Info'!$B$10</f>
        <v>0</v>
      </c>
      <c r="R26" s="13">
        <f t="shared" si="0"/>
        <v>0</v>
      </c>
    </row>
    <row r="27" spans="1:18" ht="21" hidden="1" thickBot="1" x14ac:dyDescent="0.3">
      <c r="A27" s="382"/>
      <c r="B27" s="540"/>
      <c r="C27" s="195" t="s">
        <v>201</v>
      </c>
      <c r="D27" s="151" t="s">
        <v>217</v>
      </c>
      <c r="E27" s="224">
        <v>0</v>
      </c>
      <c r="F27" s="219">
        <v>0</v>
      </c>
      <c r="G27" s="542">
        <f>'Project Budget Overview'!B34</f>
        <v>0</v>
      </c>
      <c r="H27" s="336"/>
      <c r="I27" s="336"/>
      <c r="J27" s="337"/>
      <c r="K27" s="158">
        <f>'Proposal Budget Year 4'!K27*1.03</f>
        <v>0</v>
      </c>
      <c r="L27" s="167"/>
      <c r="M27" s="168"/>
      <c r="N27" s="167"/>
      <c r="O27" s="5">
        <f>K27*L27</f>
        <v>0</v>
      </c>
      <c r="P27" s="6">
        <f>K27*M27</f>
        <v>0</v>
      </c>
      <c r="Q27" s="7">
        <f>((K27/19.5)*6.6)*N27</f>
        <v>0</v>
      </c>
      <c r="R27" s="9">
        <f t="shared" si="0"/>
        <v>0</v>
      </c>
    </row>
    <row r="28" spans="1:18" ht="21" hidden="1" thickBot="1" x14ac:dyDescent="0.3">
      <c r="A28" s="382"/>
      <c r="B28" s="540"/>
      <c r="C28" s="196" t="s">
        <v>24</v>
      </c>
      <c r="D28" s="383" t="s">
        <v>232</v>
      </c>
      <c r="E28" s="384"/>
      <c r="F28" s="384"/>
      <c r="G28" s="385"/>
      <c r="H28" s="385"/>
      <c r="I28" s="385"/>
      <c r="J28" s="385"/>
      <c r="K28" s="385"/>
      <c r="L28" s="169">
        <f>L27*12</f>
        <v>0</v>
      </c>
      <c r="M28" s="170">
        <f>M27*9</f>
        <v>0</v>
      </c>
      <c r="N28" s="171">
        <f>N27*3</f>
        <v>0</v>
      </c>
      <c r="O28" s="11">
        <f>O27*'Valid Values and Workbook Info'!$B$10</f>
        <v>0</v>
      </c>
      <c r="P28" s="11">
        <f>P27*'Valid Values and Workbook Info'!$B$10</f>
        <v>0</v>
      </c>
      <c r="Q28" s="11">
        <f>Q27*'Valid Values and Workbook Info'!$B$10</f>
        <v>0</v>
      </c>
      <c r="R28" s="13">
        <f t="shared" si="0"/>
        <v>0</v>
      </c>
    </row>
    <row r="29" spans="1:18" ht="21" hidden="1" thickBot="1" x14ac:dyDescent="0.3">
      <c r="A29" s="382"/>
      <c r="B29" s="540"/>
      <c r="C29" s="195" t="s">
        <v>201</v>
      </c>
      <c r="D29" s="151" t="s">
        <v>218</v>
      </c>
      <c r="E29" s="224">
        <v>0</v>
      </c>
      <c r="F29" s="219">
        <v>0</v>
      </c>
      <c r="G29" s="542">
        <f>'Project Budget Overview'!B35</f>
        <v>0</v>
      </c>
      <c r="H29" s="336"/>
      <c r="I29" s="336"/>
      <c r="J29" s="337"/>
      <c r="K29" s="158">
        <f>'Proposal Budget Year 4'!K29*1.03</f>
        <v>0</v>
      </c>
      <c r="L29" s="167"/>
      <c r="M29" s="168"/>
      <c r="N29" s="167"/>
      <c r="O29" s="5">
        <f>K29*L29</f>
        <v>0</v>
      </c>
      <c r="P29" s="6">
        <f>K29*M29</f>
        <v>0</v>
      </c>
      <c r="Q29" s="7">
        <f>((K29/19.5)*6.6)*N29</f>
        <v>0</v>
      </c>
      <c r="R29" s="9">
        <f t="shared" si="0"/>
        <v>0</v>
      </c>
    </row>
    <row r="30" spans="1:18" ht="21" hidden="1" thickBot="1" x14ac:dyDescent="0.3">
      <c r="A30" s="382"/>
      <c r="B30" s="540"/>
      <c r="C30" s="196" t="s">
        <v>24</v>
      </c>
      <c r="D30" s="383" t="s">
        <v>232</v>
      </c>
      <c r="E30" s="384"/>
      <c r="F30" s="384"/>
      <c r="G30" s="385"/>
      <c r="H30" s="385"/>
      <c r="I30" s="385"/>
      <c r="J30" s="385"/>
      <c r="K30" s="385"/>
      <c r="L30" s="169">
        <f>L29*12</f>
        <v>0</v>
      </c>
      <c r="M30" s="170">
        <f>M29*9</f>
        <v>0</v>
      </c>
      <c r="N30" s="171">
        <f>N29*3</f>
        <v>0</v>
      </c>
      <c r="O30" s="11">
        <f>O29*'Valid Values and Workbook Info'!$B$10</f>
        <v>0</v>
      </c>
      <c r="P30" s="11">
        <f>P29*'Valid Values and Workbook Info'!$B$10</f>
        <v>0</v>
      </c>
      <c r="Q30" s="11">
        <f>Q29*'Valid Values and Workbook Info'!$B$10</f>
        <v>0</v>
      </c>
      <c r="R30" s="13">
        <f t="shared" si="0"/>
        <v>0</v>
      </c>
    </row>
    <row r="31" spans="1:18" ht="21" hidden="1" thickBot="1" x14ac:dyDescent="0.3">
      <c r="A31" s="382"/>
      <c r="B31" s="540"/>
      <c r="C31" s="195" t="s">
        <v>201</v>
      </c>
      <c r="D31" s="151" t="s">
        <v>219</v>
      </c>
      <c r="E31" s="224">
        <v>0</v>
      </c>
      <c r="F31" s="219">
        <v>0</v>
      </c>
      <c r="G31" s="542">
        <f>'Project Budget Overview'!B36</f>
        <v>0</v>
      </c>
      <c r="H31" s="336"/>
      <c r="I31" s="336"/>
      <c r="J31" s="337"/>
      <c r="K31" s="158">
        <f>'Proposal Budget Year 4'!K31*1.03</f>
        <v>0</v>
      </c>
      <c r="L31" s="167"/>
      <c r="M31" s="168"/>
      <c r="N31" s="167"/>
      <c r="O31" s="5">
        <f>K31*L31</f>
        <v>0</v>
      </c>
      <c r="P31" s="6">
        <f>K31*M31</f>
        <v>0</v>
      </c>
      <c r="Q31" s="7">
        <f>((K31/19.5)*6.6)*N31</f>
        <v>0</v>
      </c>
      <c r="R31" s="9">
        <f t="shared" si="0"/>
        <v>0</v>
      </c>
    </row>
    <row r="32" spans="1:18" ht="21" hidden="1" thickBot="1" x14ac:dyDescent="0.3">
      <c r="A32" s="382"/>
      <c r="B32" s="540"/>
      <c r="C32" s="196" t="s">
        <v>24</v>
      </c>
      <c r="D32" s="383" t="s">
        <v>232</v>
      </c>
      <c r="E32" s="384"/>
      <c r="F32" s="384"/>
      <c r="G32" s="385"/>
      <c r="H32" s="385"/>
      <c r="I32" s="385"/>
      <c r="J32" s="385"/>
      <c r="K32" s="385"/>
      <c r="L32" s="169">
        <f>L31*12</f>
        <v>0</v>
      </c>
      <c r="M32" s="170">
        <f>M31*9</f>
        <v>0</v>
      </c>
      <c r="N32" s="171">
        <f>N31*3</f>
        <v>0</v>
      </c>
      <c r="O32" s="11">
        <f>O31*'Valid Values and Workbook Info'!$B$10</f>
        <v>0</v>
      </c>
      <c r="P32" s="11">
        <f>P31*'Valid Values and Workbook Info'!$B$10</f>
        <v>0</v>
      </c>
      <c r="Q32" s="11">
        <f>Q31*'Valid Values and Workbook Info'!$B$10</f>
        <v>0</v>
      </c>
      <c r="R32" s="13">
        <f t="shared" si="0"/>
        <v>0</v>
      </c>
    </row>
    <row r="33" spans="1:18" ht="21" hidden="1" thickBot="1" x14ac:dyDescent="0.3">
      <c r="A33" s="382"/>
      <c r="B33" s="540"/>
      <c r="C33" s="195" t="s">
        <v>201</v>
      </c>
      <c r="D33" s="151" t="s">
        <v>220</v>
      </c>
      <c r="E33" s="224">
        <v>0</v>
      </c>
      <c r="F33" s="219">
        <v>0</v>
      </c>
      <c r="G33" s="542">
        <f>'Project Budget Overview'!B37</f>
        <v>0</v>
      </c>
      <c r="H33" s="336"/>
      <c r="I33" s="336"/>
      <c r="J33" s="337"/>
      <c r="K33" s="158">
        <f>'Proposal Budget Year 4'!K33*1.03</f>
        <v>0</v>
      </c>
      <c r="L33" s="167"/>
      <c r="M33" s="168"/>
      <c r="N33" s="167"/>
      <c r="O33" s="5">
        <f>K33*L33</f>
        <v>0</v>
      </c>
      <c r="P33" s="6">
        <f>K33*M33</f>
        <v>0</v>
      </c>
      <c r="Q33" s="7">
        <f>((K33/19.5)*6.6)*N33</f>
        <v>0</v>
      </c>
      <c r="R33" s="9">
        <f t="shared" si="0"/>
        <v>0</v>
      </c>
    </row>
    <row r="34" spans="1:18" ht="21" hidden="1" thickBot="1" x14ac:dyDescent="0.3">
      <c r="A34" s="382"/>
      <c r="B34" s="540"/>
      <c r="C34" s="196" t="s">
        <v>24</v>
      </c>
      <c r="D34" s="383" t="s">
        <v>232</v>
      </c>
      <c r="E34" s="384"/>
      <c r="F34" s="384"/>
      <c r="G34" s="385"/>
      <c r="H34" s="385"/>
      <c r="I34" s="385"/>
      <c r="J34" s="385"/>
      <c r="K34" s="385"/>
      <c r="L34" s="169">
        <f>L33*12</f>
        <v>0</v>
      </c>
      <c r="M34" s="170">
        <f>M33*9</f>
        <v>0</v>
      </c>
      <c r="N34" s="171">
        <f>N33*3</f>
        <v>0</v>
      </c>
      <c r="O34" s="11">
        <f>O33*'Valid Values and Workbook Info'!$B$10</f>
        <v>0</v>
      </c>
      <c r="P34" s="11">
        <f>P33*'Valid Values and Workbook Info'!$B$10</f>
        <v>0</v>
      </c>
      <c r="Q34" s="11">
        <f>Q33*'Valid Values and Workbook Info'!$B$10</f>
        <v>0</v>
      </c>
      <c r="R34" s="13">
        <f t="shared" si="0"/>
        <v>0</v>
      </c>
    </row>
    <row r="35" spans="1:18" ht="21" hidden="1" thickBot="1" x14ac:dyDescent="0.3">
      <c r="A35" s="382"/>
      <c r="B35" s="540"/>
      <c r="C35" s="195" t="s">
        <v>201</v>
      </c>
      <c r="D35" s="151" t="s">
        <v>221</v>
      </c>
      <c r="E35" s="224">
        <v>0</v>
      </c>
      <c r="F35" s="219">
        <v>0</v>
      </c>
      <c r="G35" s="542">
        <f>'Project Budget Overview'!B38</f>
        <v>0</v>
      </c>
      <c r="H35" s="336"/>
      <c r="I35" s="336"/>
      <c r="J35" s="337"/>
      <c r="K35" s="158">
        <f>'Proposal Budget Year 4'!K35*1.03</f>
        <v>0</v>
      </c>
      <c r="L35" s="167"/>
      <c r="M35" s="168"/>
      <c r="N35" s="167"/>
      <c r="O35" s="5">
        <f>K35*L35</f>
        <v>0</v>
      </c>
      <c r="P35" s="6">
        <f>K35*M35</f>
        <v>0</v>
      </c>
      <c r="Q35" s="7">
        <f>((K35/19.5)*6.6)*N35</f>
        <v>0</v>
      </c>
      <c r="R35" s="9">
        <f t="shared" si="0"/>
        <v>0</v>
      </c>
    </row>
    <row r="36" spans="1:18" ht="21" hidden="1" thickBot="1" x14ac:dyDescent="0.3">
      <c r="A36" s="345">
        <f>R73</f>
        <v>0</v>
      </c>
      <c r="B36" s="540"/>
      <c r="C36" s="196" t="s">
        <v>24</v>
      </c>
      <c r="D36" s="383" t="s">
        <v>232</v>
      </c>
      <c r="E36" s="385"/>
      <c r="F36" s="385"/>
      <c r="G36" s="385"/>
      <c r="H36" s="385"/>
      <c r="I36" s="385"/>
      <c r="J36" s="385"/>
      <c r="K36" s="385"/>
      <c r="L36" s="169">
        <f>L35*12</f>
        <v>0</v>
      </c>
      <c r="M36" s="170">
        <f>M35*9</f>
        <v>0</v>
      </c>
      <c r="N36" s="171">
        <f>N35*3</f>
        <v>0</v>
      </c>
      <c r="O36" s="11">
        <f>O35*'Valid Values and Workbook Info'!$B$10</f>
        <v>0</v>
      </c>
      <c r="P36" s="11">
        <f>P35*'Valid Values and Workbook Info'!$B$10</f>
        <v>0</v>
      </c>
      <c r="Q36" s="11">
        <f>Q35*'Valid Values and Workbook Info'!$B$10</f>
        <v>0</v>
      </c>
      <c r="R36" s="13">
        <f t="shared" si="0"/>
        <v>0</v>
      </c>
    </row>
    <row r="37" spans="1:18" ht="23.1" hidden="1" customHeight="1" thickBot="1" x14ac:dyDescent="0.3">
      <c r="A37" s="345"/>
      <c r="B37" s="540"/>
      <c r="C37" s="195" t="s">
        <v>201</v>
      </c>
      <c r="D37" s="151" t="s">
        <v>222</v>
      </c>
      <c r="E37" s="224">
        <v>0</v>
      </c>
      <c r="F37" s="219">
        <v>0</v>
      </c>
      <c r="G37" s="542">
        <f>'Project Budget Overview'!B39</f>
        <v>0</v>
      </c>
      <c r="H37" s="336"/>
      <c r="I37" s="336"/>
      <c r="J37" s="337"/>
      <c r="K37" s="158">
        <f>'Proposal Budget Year 4'!K37*1.03</f>
        <v>0</v>
      </c>
      <c r="L37" s="167"/>
      <c r="M37" s="168"/>
      <c r="N37" s="167"/>
      <c r="O37" s="5">
        <f>K37*L37</f>
        <v>0</v>
      </c>
      <c r="P37" s="6">
        <f>K37*M37</f>
        <v>0</v>
      </c>
      <c r="Q37" s="7">
        <f>((K37/19.5)*6.6)*N37</f>
        <v>0</v>
      </c>
      <c r="R37" s="9">
        <f t="shared" si="0"/>
        <v>0</v>
      </c>
    </row>
    <row r="38" spans="1:18" ht="23.25" hidden="1" customHeight="1" thickBot="1" x14ac:dyDescent="0.3">
      <c r="A38" s="345"/>
      <c r="B38" s="540"/>
      <c r="C38" s="196" t="s">
        <v>24</v>
      </c>
      <c r="D38" s="383" t="s">
        <v>232</v>
      </c>
      <c r="E38" s="385"/>
      <c r="F38" s="385"/>
      <c r="G38" s="385"/>
      <c r="H38" s="385"/>
      <c r="I38" s="385"/>
      <c r="J38" s="385"/>
      <c r="K38" s="385"/>
      <c r="L38" s="169">
        <f>L37*12</f>
        <v>0</v>
      </c>
      <c r="M38" s="170">
        <f>M37*9</f>
        <v>0</v>
      </c>
      <c r="N38" s="171">
        <f>N37*3</f>
        <v>0</v>
      </c>
      <c r="O38" s="11">
        <f>O37*'Valid Values and Workbook Info'!$B$10</f>
        <v>0</v>
      </c>
      <c r="P38" s="11">
        <f>P37*'Valid Values and Workbook Info'!$B$10</f>
        <v>0</v>
      </c>
      <c r="Q38" s="11">
        <f>Q37*'Valid Values and Workbook Info'!$B$10</f>
        <v>0</v>
      </c>
      <c r="R38" s="13">
        <f t="shared" si="0"/>
        <v>0</v>
      </c>
    </row>
    <row r="39" spans="1:18" ht="23.1" hidden="1" customHeight="1" thickBot="1" x14ac:dyDescent="0.3">
      <c r="A39" s="345"/>
      <c r="B39" s="540"/>
      <c r="C39" s="195" t="s">
        <v>201</v>
      </c>
      <c r="D39" s="151" t="s">
        <v>223</v>
      </c>
      <c r="E39" s="224">
        <v>0</v>
      </c>
      <c r="F39" s="219">
        <v>0</v>
      </c>
      <c r="G39" s="542">
        <f>'Project Budget Overview'!B40</f>
        <v>0</v>
      </c>
      <c r="H39" s="336"/>
      <c r="I39" s="336"/>
      <c r="J39" s="337"/>
      <c r="K39" s="158">
        <f>'Proposal Budget Year 4'!K39*1.03</f>
        <v>0</v>
      </c>
      <c r="L39" s="167"/>
      <c r="M39" s="168"/>
      <c r="N39" s="167"/>
      <c r="O39" s="5">
        <f>K39*L39</f>
        <v>0</v>
      </c>
      <c r="P39" s="6">
        <f>K39*M39</f>
        <v>0</v>
      </c>
      <c r="Q39" s="7">
        <f>((K39/19.5)*6.6)*N39</f>
        <v>0</v>
      </c>
      <c r="R39" s="9">
        <f t="shared" si="0"/>
        <v>0</v>
      </c>
    </row>
    <row r="40" spans="1:18" ht="23.25" hidden="1" customHeight="1" thickBot="1" x14ac:dyDescent="0.3">
      <c r="A40" s="345"/>
      <c r="B40" s="540"/>
      <c r="C40" s="196" t="s">
        <v>24</v>
      </c>
      <c r="D40" s="383" t="s">
        <v>232</v>
      </c>
      <c r="E40" s="385"/>
      <c r="F40" s="385"/>
      <c r="G40" s="385"/>
      <c r="H40" s="385"/>
      <c r="I40" s="385"/>
      <c r="J40" s="385"/>
      <c r="K40" s="385"/>
      <c r="L40" s="169">
        <f>L39*12</f>
        <v>0</v>
      </c>
      <c r="M40" s="170">
        <f>M39*9</f>
        <v>0</v>
      </c>
      <c r="N40" s="171">
        <f>N39*3</f>
        <v>0</v>
      </c>
      <c r="O40" s="11">
        <f>O39*'Valid Values and Workbook Info'!$B$10</f>
        <v>0</v>
      </c>
      <c r="P40" s="11">
        <f>P39*'Valid Values and Workbook Info'!$B$10</f>
        <v>0</v>
      </c>
      <c r="Q40" s="11">
        <f>Q39*'Valid Values and Workbook Info'!$B$10</f>
        <v>0</v>
      </c>
      <c r="R40" s="13">
        <f t="shared" si="0"/>
        <v>0</v>
      </c>
    </row>
    <row r="41" spans="1:18" ht="23.1" hidden="1" customHeight="1" thickBot="1" x14ac:dyDescent="0.3">
      <c r="A41" s="345"/>
      <c r="B41" s="540"/>
      <c r="C41" s="195" t="s">
        <v>201</v>
      </c>
      <c r="D41" s="151" t="s">
        <v>224</v>
      </c>
      <c r="E41" s="224">
        <v>0</v>
      </c>
      <c r="F41" s="219">
        <v>0</v>
      </c>
      <c r="G41" s="542">
        <f>'Project Budget Overview'!B41</f>
        <v>0</v>
      </c>
      <c r="H41" s="336"/>
      <c r="I41" s="336"/>
      <c r="J41" s="337"/>
      <c r="K41" s="158">
        <f>'Proposal Budget Year 4'!K41*1.03</f>
        <v>0</v>
      </c>
      <c r="L41" s="167"/>
      <c r="M41" s="168"/>
      <c r="N41" s="167"/>
      <c r="O41" s="5">
        <f>K41*L41</f>
        <v>0</v>
      </c>
      <c r="P41" s="6">
        <f>K41*M41</f>
        <v>0</v>
      </c>
      <c r="Q41" s="7">
        <f>((K41/19.5)*6.6)*N41</f>
        <v>0</v>
      </c>
      <c r="R41" s="9">
        <f t="shared" si="0"/>
        <v>0</v>
      </c>
    </row>
    <row r="42" spans="1:18" ht="23.25" hidden="1" customHeight="1" thickBot="1" x14ac:dyDescent="0.3">
      <c r="A42" s="345"/>
      <c r="B42" s="540"/>
      <c r="C42" s="196" t="s">
        <v>24</v>
      </c>
      <c r="D42" s="383" t="s">
        <v>232</v>
      </c>
      <c r="E42" s="385"/>
      <c r="F42" s="385"/>
      <c r="G42" s="385"/>
      <c r="H42" s="385"/>
      <c r="I42" s="385"/>
      <c r="J42" s="385"/>
      <c r="K42" s="385"/>
      <c r="L42" s="169">
        <f>L41*12</f>
        <v>0</v>
      </c>
      <c r="M42" s="170">
        <f>M41*9</f>
        <v>0</v>
      </c>
      <c r="N42" s="171">
        <f>N41*3</f>
        <v>0</v>
      </c>
      <c r="O42" s="11">
        <f>O41*'Valid Values and Workbook Info'!$B$10</f>
        <v>0</v>
      </c>
      <c r="P42" s="11">
        <f>P41*'Valid Values and Workbook Info'!$B$10</f>
        <v>0</v>
      </c>
      <c r="Q42" s="11">
        <f>Q41*'Valid Values and Workbook Info'!$B$10</f>
        <v>0</v>
      </c>
      <c r="R42" s="13">
        <f t="shared" si="0"/>
        <v>0</v>
      </c>
    </row>
    <row r="43" spans="1:18" ht="23.1" hidden="1" customHeight="1" thickBot="1" x14ac:dyDescent="0.3">
      <c r="A43" s="345"/>
      <c r="B43" s="540"/>
      <c r="C43" s="195" t="s">
        <v>201</v>
      </c>
      <c r="D43" s="151" t="s">
        <v>225</v>
      </c>
      <c r="E43" s="224">
        <f>'Project Budget Overview'!B42</f>
        <v>0</v>
      </c>
      <c r="F43" s="219">
        <v>0</v>
      </c>
      <c r="G43" s="542">
        <f>'Project Budget Overview'!B42</f>
        <v>0</v>
      </c>
      <c r="H43" s="336"/>
      <c r="I43" s="336"/>
      <c r="J43" s="337"/>
      <c r="K43" s="158">
        <f>'Proposal Budget Year 4'!K43*1.03</f>
        <v>0</v>
      </c>
      <c r="L43" s="167"/>
      <c r="M43" s="168"/>
      <c r="N43" s="167"/>
      <c r="O43" s="5">
        <f>K43*L43</f>
        <v>0</v>
      </c>
      <c r="P43" s="6">
        <f>K43*M43</f>
        <v>0</v>
      </c>
      <c r="Q43" s="7">
        <f>((K43/19.5)*6.6)*N43</f>
        <v>0</v>
      </c>
      <c r="R43" s="9">
        <f t="shared" si="0"/>
        <v>0</v>
      </c>
    </row>
    <row r="44" spans="1:18" ht="23.25" hidden="1" customHeight="1" thickBot="1" x14ac:dyDescent="0.3">
      <c r="A44" s="345"/>
      <c r="B44" s="540"/>
      <c r="C44" s="196" t="s">
        <v>24</v>
      </c>
      <c r="D44" s="383" t="s">
        <v>232</v>
      </c>
      <c r="E44" s="385"/>
      <c r="F44" s="385"/>
      <c r="G44" s="385"/>
      <c r="H44" s="385"/>
      <c r="I44" s="385"/>
      <c r="J44" s="385"/>
      <c r="K44" s="385"/>
      <c r="L44" s="169">
        <f>L43*12</f>
        <v>0</v>
      </c>
      <c r="M44" s="170">
        <f>M43*9</f>
        <v>0</v>
      </c>
      <c r="N44" s="171">
        <f>N43*3</f>
        <v>0</v>
      </c>
      <c r="O44" s="11">
        <f>O43*'Valid Values and Workbook Info'!$B$10</f>
        <v>0</v>
      </c>
      <c r="P44" s="11">
        <f>P43*'Valid Values and Workbook Info'!$B$10</f>
        <v>0</v>
      </c>
      <c r="Q44" s="11">
        <f>Q43*'Valid Values and Workbook Info'!$B$10</f>
        <v>0</v>
      </c>
      <c r="R44" s="13">
        <f t="shared" si="0"/>
        <v>0</v>
      </c>
    </row>
    <row r="45" spans="1:18" ht="23.1" hidden="1" customHeight="1" thickBot="1" x14ac:dyDescent="0.3">
      <c r="A45" s="345"/>
      <c r="B45" s="540"/>
      <c r="C45" s="195" t="s">
        <v>201</v>
      </c>
      <c r="D45" s="151" t="s">
        <v>226</v>
      </c>
      <c r="E45" s="224">
        <f>'Project Budget Overview'!B43</f>
        <v>0</v>
      </c>
      <c r="F45" s="219">
        <v>0</v>
      </c>
      <c r="G45" s="542">
        <f>'Project Budget Overview'!B43</f>
        <v>0</v>
      </c>
      <c r="H45" s="336"/>
      <c r="I45" s="336"/>
      <c r="J45" s="337"/>
      <c r="K45" s="158">
        <f>'Proposal Budget Year 4'!K45*1.03</f>
        <v>0</v>
      </c>
      <c r="L45" s="167"/>
      <c r="M45" s="168"/>
      <c r="N45" s="167"/>
      <c r="O45" s="5">
        <f>K45*L45</f>
        <v>0</v>
      </c>
      <c r="P45" s="6">
        <f>K45*M45</f>
        <v>0</v>
      </c>
      <c r="Q45" s="7">
        <f>((K45/19.5)*6.6)*N45</f>
        <v>0</v>
      </c>
      <c r="R45" s="9">
        <f t="shared" si="0"/>
        <v>0</v>
      </c>
    </row>
    <row r="46" spans="1:18" ht="23.25" hidden="1" customHeight="1" thickBot="1" x14ac:dyDescent="0.3">
      <c r="A46" s="345"/>
      <c r="B46" s="540"/>
      <c r="C46" s="196" t="s">
        <v>24</v>
      </c>
      <c r="D46" s="383" t="s">
        <v>232</v>
      </c>
      <c r="E46" s="385"/>
      <c r="F46" s="385"/>
      <c r="G46" s="385"/>
      <c r="H46" s="385"/>
      <c r="I46" s="385"/>
      <c r="J46" s="385"/>
      <c r="K46" s="385"/>
      <c r="L46" s="169">
        <f>L45*12</f>
        <v>0</v>
      </c>
      <c r="M46" s="170">
        <f>M45*9</f>
        <v>0</v>
      </c>
      <c r="N46" s="171">
        <f>N45*3</f>
        <v>0</v>
      </c>
      <c r="O46" s="11">
        <f>O45*'Valid Values and Workbook Info'!$B$10</f>
        <v>0</v>
      </c>
      <c r="P46" s="11">
        <f>P45*'Valid Values and Workbook Info'!$B$10</f>
        <v>0</v>
      </c>
      <c r="Q46" s="11">
        <f>Q45*'Valid Values and Workbook Info'!$B$10</f>
        <v>0</v>
      </c>
      <c r="R46" s="13">
        <f t="shared" si="0"/>
        <v>0</v>
      </c>
    </row>
    <row r="47" spans="1:18" s="162" customFormat="1" ht="13.8" thickBot="1" x14ac:dyDescent="0.3">
      <c r="A47" s="345"/>
      <c r="B47" s="540"/>
      <c r="C47" s="197" t="s">
        <v>130</v>
      </c>
      <c r="D47" s="396" t="str">
        <f>_xlfn.CONCAT("A.2. - Staff Salary (fringe at ",TEXT(100*'Valid Values and Workbook Info'!$B$11,"##.##"),"%)")</f>
        <v>A.2. - Staff Salary (fringe at 50.22%)</v>
      </c>
      <c r="E47" s="397"/>
      <c r="F47" s="397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9"/>
    </row>
    <row r="48" spans="1:18" ht="23.25" customHeight="1" thickBot="1" x14ac:dyDescent="0.3">
      <c r="A48" s="345"/>
      <c r="B48" s="540"/>
      <c r="C48" s="195" t="s">
        <v>202</v>
      </c>
      <c r="D48" s="151" t="s">
        <v>0</v>
      </c>
      <c r="E48" s="224">
        <v>0</v>
      </c>
      <c r="F48" s="219">
        <v>0</v>
      </c>
      <c r="G48" s="542">
        <f>'Project Budget Overview'!B46</f>
        <v>0</v>
      </c>
      <c r="H48" s="336"/>
      <c r="I48" s="336"/>
      <c r="J48" s="337"/>
      <c r="K48" s="158">
        <f>'Proposal Budget Year 4'!K48*1.03</f>
        <v>0</v>
      </c>
      <c r="L48" s="167"/>
      <c r="M48" s="168"/>
      <c r="N48" s="167"/>
      <c r="O48" s="5">
        <f>K48*L48</f>
        <v>0</v>
      </c>
      <c r="P48" s="6">
        <f>K48*M48</f>
        <v>0</v>
      </c>
      <c r="Q48" s="7">
        <f>((K48/19.5)*6.6)*N48</f>
        <v>0</v>
      </c>
      <c r="R48" s="9">
        <f t="shared" ref="R48:R55" si="1">SUM(O48:Q48)</f>
        <v>0</v>
      </c>
    </row>
    <row r="49" spans="1:18" ht="21" thickBot="1" x14ac:dyDescent="0.3">
      <c r="A49" s="345"/>
      <c r="B49" s="540"/>
      <c r="C49" s="196" t="s">
        <v>24</v>
      </c>
      <c r="D49" s="383" t="s">
        <v>232</v>
      </c>
      <c r="E49" s="384"/>
      <c r="F49" s="384"/>
      <c r="G49" s="385"/>
      <c r="H49" s="385"/>
      <c r="I49" s="385"/>
      <c r="J49" s="385"/>
      <c r="K49" s="385"/>
      <c r="L49" s="169">
        <f>L48*12</f>
        <v>0</v>
      </c>
      <c r="M49" s="170">
        <f>M48*9</f>
        <v>0</v>
      </c>
      <c r="N49" s="171">
        <f>N48*3</f>
        <v>0</v>
      </c>
      <c r="O49" s="10">
        <f>O48*'Valid Values and Workbook Info'!$B$11</f>
        <v>0</v>
      </c>
      <c r="P49" s="10">
        <f>P48*'Valid Values and Workbook Info'!$B$11</f>
        <v>0</v>
      </c>
      <c r="Q49" s="10">
        <f>Q48*'Valid Values and Workbook Info'!$B$11</f>
        <v>0</v>
      </c>
      <c r="R49" s="13">
        <f t="shared" si="1"/>
        <v>0</v>
      </c>
    </row>
    <row r="50" spans="1:18" ht="23.1" customHeight="1" thickBot="1" x14ac:dyDescent="0.3">
      <c r="A50" s="345"/>
      <c r="B50" s="540"/>
      <c r="C50" s="195" t="s">
        <v>202</v>
      </c>
      <c r="D50" s="151" t="s">
        <v>1</v>
      </c>
      <c r="E50" s="224">
        <v>0</v>
      </c>
      <c r="F50" s="219">
        <v>0</v>
      </c>
      <c r="G50" s="542">
        <f>'Project Budget Overview'!B47</f>
        <v>0</v>
      </c>
      <c r="H50" s="336"/>
      <c r="I50" s="336"/>
      <c r="J50" s="337"/>
      <c r="K50" s="158">
        <f>'Proposal Budget Year 4'!K50*1.03</f>
        <v>0</v>
      </c>
      <c r="L50" s="167"/>
      <c r="M50" s="168"/>
      <c r="N50" s="167"/>
      <c r="O50" s="5">
        <f>K50*L50</f>
        <v>0</v>
      </c>
      <c r="P50" s="6">
        <f>K50*M50</f>
        <v>0</v>
      </c>
      <c r="Q50" s="7">
        <f>((K50/19.5)*6.6)*N50</f>
        <v>0</v>
      </c>
      <c r="R50" s="9">
        <f t="shared" si="1"/>
        <v>0</v>
      </c>
    </row>
    <row r="51" spans="1:18" ht="21" thickBot="1" x14ac:dyDescent="0.3">
      <c r="A51" s="345"/>
      <c r="B51" s="540"/>
      <c r="C51" s="198" t="s">
        <v>24</v>
      </c>
      <c r="D51" s="383" t="s">
        <v>232</v>
      </c>
      <c r="E51" s="384"/>
      <c r="F51" s="384"/>
      <c r="G51" s="385"/>
      <c r="H51" s="385"/>
      <c r="I51" s="385"/>
      <c r="J51" s="385"/>
      <c r="K51" s="385"/>
      <c r="L51" s="169">
        <f>L50*12</f>
        <v>0</v>
      </c>
      <c r="M51" s="170">
        <f>M50*9</f>
        <v>0</v>
      </c>
      <c r="N51" s="171">
        <f>N50*3</f>
        <v>0</v>
      </c>
      <c r="O51" s="10">
        <f>O50*'Valid Values and Workbook Info'!$B$11</f>
        <v>0</v>
      </c>
      <c r="P51" s="10">
        <f>P50*'Valid Values and Workbook Info'!$B$11</f>
        <v>0</v>
      </c>
      <c r="Q51" s="10">
        <f>Q50*'Valid Values and Workbook Info'!$B$11</f>
        <v>0</v>
      </c>
      <c r="R51" s="33">
        <f t="shared" si="1"/>
        <v>0</v>
      </c>
    </row>
    <row r="52" spans="1:18" ht="23.1" customHeight="1" thickBot="1" x14ac:dyDescent="0.3">
      <c r="A52" s="345"/>
      <c r="B52" s="540"/>
      <c r="C52" s="195" t="s">
        <v>202</v>
      </c>
      <c r="D52" s="151" t="s">
        <v>2</v>
      </c>
      <c r="E52" s="224">
        <v>0</v>
      </c>
      <c r="F52" s="219">
        <v>0</v>
      </c>
      <c r="G52" s="542">
        <f>'Project Budget Overview'!B48</f>
        <v>0</v>
      </c>
      <c r="H52" s="336"/>
      <c r="I52" s="336"/>
      <c r="J52" s="337"/>
      <c r="K52" s="158">
        <f>'Proposal Budget Year 4'!K52*1.03</f>
        <v>0</v>
      </c>
      <c r="L52" s="167"/>
      <c r="M52" s="168"/>
      <c r="N52" s="167"/>
      <c r="O52" s="5">
        <f>K52*L52</f>
        <v>0</v>
      </c>
      <c r="P52" s="6">
        <f>K52*M52</f>
        <v>0</v>
      </c>
      <c r="Q52" s="7">
        <f>((K52/19.5)*6.6)*N52</f>
        <v>0</v>
      </c>
      <c r="R52" s="9">
        <f t="shared" si="1"/>
        <v>0</v>
      </c>
    </row>
    <row r="53" spans="1:18" ht="21" thickBot="1" x14ac:dyDescent="0.3">
      <c r="A53" s="345"/>
      <c r="B53" s="540"/>
      <c r="C53" s="196" t="s">
        <v>24</v>
      </c>
      <c r="D53" s="383" t="s">
        <v>232</v>
      </c>
      <c r="E53" s="384"/>
      <c r="F53" s="384"/>
      <c r="G53" s="385"/>
      <c r="H53" s="385"/>
      <c r="I53" s="385"/>
      <c r="J53" s="385"/>
      <c r="K53" s="385"/>
      <c r="L53" s="169">
        <f>L52*12</f>
        <v>0</v>
      </c>
      <c r="M53" s="170">
        <f>M52*9</f>
        <v>0</v>
      </c>
      <c r="N53" s="171">
        <f>N52*3</f>
        <v>0</v>
      </c>
      <c r="O53" s="10">
        <f>O52*'Valid Values and Workbook Info'!$B$11</f>
        <v>0</v>
      </c>
      <c r="P53" s="10">
        <f>P52*'Valid Values and Workbook Info'!$B$11</f>
        <v>0</v>
      </c>
      <c r="Q53" s="10">
        <f>Q52*'Valid Values and Workbook Info'!$B$11</f>
        <v>0</v>
      </c>
      <c r="R53" s="13">
        <f t="shared" si="1"/>
        <v>0</v>
      </c>
    </row>
    <row r="54" spans="1:18" ht="23.1" hidden="1" customHeight="1" thickBot="1" x14ac:dyDescent="0.3">
      <c r="A54" s="345"/>
      <c r="B54" s="540"/>
      <c r="C54" s="195" t="s">
        <v>202</v>
      </c>
      <c r="D54" s="151" t="s">
        <v>3</v>
      </c>
      <c r="E54" s="224">
        <v>0</v>
      </c>
      <c r="F54" s="219">
        <v>0</v>
      </c>
      <c r="G54" s="542">
        <f>'Project Budget Overview'!B49</f>
        <v>0</v>
      </c>
      <c r="H54" s="336"/>
      <c r="I54" s="336"/>
      <c r="J54" s="337"/>
      <c r="K54" s="158">
        <f>'Proposal Budget Year 4'!K54*1.03</f>
        <v>0</v>
      </c>
      <c r="L54" s="167"/>
      <c r="M54" s="168"/>
      <c r="N54" s="167"/>
      <c r="O54" s="5">
        <f>K54*L54</f>
        <v>0</v>
      </c>
      <c r="P54" s="6">
        <f>K54*M54</f>
        <v>0</v>
      </c>
      <c r="Q54" s="7">
        <f>((K54/19.5)*6.6)*N54</f>
        <v>0</v>
      </c>
      <c r="R54" s="9">
        <f t="shared" si="1"/>
        <v>0</v>
      </c>
    </row>
    <row r="55" spans="1:18" ht="21" hidden="1" thickBot="1" x14ac:dyDescent="0.3">
      <c r="A55" s="345"/>
      <c r="B55" s="540"/>
      <c r="C55" s="196" t="s">
        <v>24</v>
      </c>
      <c r="D55" s="383" t="s">
        <v>232</v>
      </c>
      <c r="E55" s="385"/>
      <c r="F55" s="385"/>
      <c r="G55" s="385"/>
      <c r="H55" s="385"/>
      <c r="I55" s="385"/>
      <c r="J55" s="385"/>
      <c r="K55" s="385"/>
      <c r="L55" s="169">
        <f>L54*12</f>
        <v>0</v>
      </c>
      <c r="M55" s="170">
        <f>M54*9</f>
        <v>0</v>
      </c>
      <c r="N55" s="171">
        <f>N54*3</f>
        <v>0</v>
      </c>
      <c r="O55" s="10">
        <f>O54*'Valid Values and Workbook Info'!$B$11</f>
        <v>0</v>
      </c>
      <c r="P55" s="10">
        <f>P54*'Valid Values and Workbook Info'!$B$11</f>
        <v>0</v>
      </c>
      <c r="Q55" s="10">
        <f>Q54*'Valid Values and Workbook Info'!$B$11</f>
        <v>0</v>
      </c>
      <c r="R55" s="13">
        <f t="shared" si="1"/>
        <v>0</v>
      </c>
    </row>
    <row r="56" spans="1:18" ht="23.25" hidden="1" customHeight="1" thickBot="1" x14ac:dyDescent="0.3">
      <c r="A56" s="345"/>
      <c r="B56" s="540"/>
      <c r="C56" s="203" t="s">
        <v>202</v>
      </c>
      <c r="D56" s="151" t="s">
        <v>4</v>
      </c>
      <c r="E56" s="224">
        <v>0</v>
      </c>
      <c r="F56" s="219">
        <v>0</v>
      </c>
      <c r="G56" s="542">
        <f>'Project Budget Overview'!B50</f>
        <v>0</v>
      </c>
      <c r="H56" s="336"/>
      <c r="I56" s="336"/>
      <c r="J56" s="337"/>
      <c r="K56" s="158">
        <f>'Proposal Budget Year 4'!K56*1.03</f>
        <v>0</v>
      </c>
      <c r="L56" s="167"/>
      <c r="M56" s="168"/>
      <c r="N56" s="167"/>
      <c r="O56" s="5">
        <f>K56*L56</f>
        <v>0</v>
      </c>
      <c r="P56" s="6">
        <f>K56*M56</f>
        <v>0</v>
      </c>
      <c r="Q56" s="7">
        <f>((K56/19.5)*6.6)*N56</f>
        <v>0</v>
      </c>
      <c r="R56" s="9">
        <f t="shared" si="0"/>
        <v>0</v>
      </c>
    </row>
    <row r="57" spans="1:18" ht="23.25" hidden="1" customHeight="1" thickBot="1" x14ac:dyDescent="0.3">
      <c r="A57" s="345"/>
      <c r="B57" s="540"/>
      <c r="C57" s="196" t="s">
        <v>24</v>
      </c>
      <c r="D57" s="383" t="s">
        <v>232</v>
      </c>
      <c r="E57" s="385"/>
      <c r="F57" s="385"/>
      <c r="G57" s="385"/>
      <c r="H57" s="385"/>
      <c r="I57" s="385"/>
      <c r="J57" s="385"/>
      <c r="K57" s="385"/>
      <c r="L57" s="169">
        <f>L56*12</f>
        <v>0</v>
      </c>
      <c r="M57" s="170">
        <f>M56*9</f>
        <v>0</v>
      </c>
      <c r="N57" s="171">
        <f>N56*3</f>
        <v>0</v>
      </c>
      <c r="O57" s="10">
        <f>O56*'Valid Values and Workbook Info'!$B$11</f>
        <v>0</v>
      </c>
      <c r="P57" s="10">
        <f>P56*'Valid Values and Workbook Info'!$B$11</f>
        <v>0</v>
      </c>
      <c r="Q57" s="10">
        <f>Q56*'Valid Values and Workbook Info'!$B$11</f>
        <v>0</v>
      </c>
      <c r="R57" s="13">
        <f t="shared" si="0"/>
        <v>0</v>
      </c>
    </row>
    <row r="58" spans="1:18" ht="23.25" hidden="1" customHeight="1" thickBot="1" x14ac:dyDescent="0.3">
      <c r="A58" s="345"/>
      <c r="B58" s="540"/>
      <c r="C58" s="195" t="s">
        <v>202</v>
      </c>
      <c r="D58" s="151" t="s">
        <v>5</v>
      </c>
      <c r="E58" s="224">
        <v>0</v>
      </c>
      <c r="F58" s="219">
        <v>0</v>
      </c>
      <c r="G58" s="542">
        <f>'Project Budget Overview'!B51</f>
        <v>0</v>
      </c>
      <c r="H58" s="336"/>
      <c r="I58" s="336"/>
      <c r="J58" s="337"/>
      <c r="K58" s="158">
        <f>'Proposal Budget Year 4'!K58*1.03</f>
        <v>0</v>
      </c>
      <c r="L58" s="167"/>
      <c r="M58" s="168"/>
      <c r="N58" s="167"/>
      <c r="O58" s="5">
        <f>K58*L58</f>
        <v>0</v>
      </c>
      <c r="P58" s="6">
        <f>K58*M58</f>
        <v>0</v>
      </c>
      <c r="Q58" s="7">
        <f>((K58/19.5)*6.6)*N58</f>
        <v>0</v>
      </c>
      <c r="R58" s="9">
        <f t="shared" si="0"/>
        <v>0</v>
      </c>
    </row>
    <row r="59" spans="1:18" ht="23.25" hidden="1" customHeight="1" thickBot="1" x14ac:dyDescent="0.3">
      <c r="A59" s="345"/>
      <c r="B59" s="541"/>
      <c r="C59" s="198" t="s">
        <v>24</v>
      </c>
      <c r="D59" s="547" t="s">
        <v>232</v>
      </c>
      <c r="E59" s="384"/>
      <c r="F59" s="384"/>
      <c r="G59" s="384"/>
      <c r="H59" s="384"/>
      <c r="I59" s="384"/>
      <c r="J59" s="384"/>
      <c r="K59" s="384"/>
      <c r="L59" s="249">
        <f>L58*12</f>
        <v>0</v>
      </c>
      <c r="M59" s="209">
        <f>M58*9</f>
        <v>0</v>
      </c>
      <c r="N59" s="250">
        <f>N58*3</f>
        <v>0</v>
      </c>
      <c r="O59" s="10">
        <f>O58*'Valid Values and Workbook Info'!$B$11</f>
        <v>0</v>
      </c>
      <c r="P59" s="10">
        <f>P58*'Valid Values and Workbook Info'!$B$11</f>
        <v>0</v>
      </c>
      <c r="Q59" s="10">
        <f>Q58*'Valid Values and Workbook Info'!$B$11</f>
        <v>0</v>
      </c>
      <c r="R59" s="33">
        <f t="shared" si="0"/>
        <v>0</v>
      </c>
    </row>
    <row r="60" spans="1:18" ht="15.75" customHeight="1" thickBot="1" x14ac:dyDescent="0.3">
      <c r="A60" s="345"/>
      <c r="B60" s="536" t="s">
        <v>254</v>
      </c>
      <c r="C60" s="537"/>
      <c r="D60" s="538"/>
      <c r="E60" s="253">
        <f>+E56+E58+E54+E52+E50+E48+E35+E33+E31+E29+E27+E25+E23+E21+E19+E17+E15+E13+E11+E9+E7+E45+E43+E41+E39+E37</f>
        <v>0</v>
      </c>
      <c r="F60" s="253">
        <f>+F56+F58+F54+F52+F50+F48+F35+F33+F31+F29+F27+F25+F23+F21+F19+F17+F15+F13+F11+F9+F7+F45+F43+F41+F39+F37</f>
        <v>0</v>
      </c>
      <c r="G60" s="254"/>
      <c r="H60" s="254"/>
      <c r="I60" s="254"/>
      <c r="J60" s="254"/>
      <c r="K60" s="254"/>
      <c r="L60" s="255"/>
      <c r="M60" s="170"/>
      <c r="N60" s="256"/>
      <c r="O60" s="257"/>
      <c r="P60" s="257"/>
      <c r="Q60" s="257"/>
      <c r="R60" s="258"/>
    </row>
    <row r="61" spans="1:18" x14ac:dyDescent="0.25">
      <c r="A61" s="345"/>
      <c r="B61" s="565" t="s">
        <v>149</v>
      </c>
      <c r="C61" s="566"/>
      <c r="D61" s="566"/>
      <c r="E61" s="551"/>
      <c r="F61" s="551"/>
      <c r="G61" s="566"/>
      <c r="H61" s="566"/>
      <c r="I61" s="566"/>
      <c r="J61" s="566"/>
      <c r="K61" s="566"/>
      <c r="L61" s="566"/>
      <c r="M61" s="566"/>
      <c r="N61" s="566"/>
      <c r="O61" s="566"/>
      <c r="P61" s="566"/>
      <c r="Q61" s="566"/>
      <c r="R61" s="46">
        <f>SUM(R7,R9,R11,R13,R15,R17,R19,R21,R23,R25,R27,R29,R31,R33,R35,R37,R39,R41,R43,R45,R48,R50,R52,R54,R56,R58)</f>
        <v>0</v>
      </c>
    </row>
    <row r="62" spans="1:18" ht="13.8" thickBot="1" x14ac:dyDescent="0.3">
      <c r="A62" s="345"/>
      <c r="B62" s="552" t="s">
        <v>150</v>
      </c>
      <c r="C62" s="553"/>
      <c r="D62" s="553"/>
      <c r="E62" s="553"/>
      <c r="F62" s="553"/>
      <c r="G62" s="553"/>
      <c r="H62" s="553"/>
      <c r="I62" s="553"/>
      <c r="J62" s="553"/>
      <c r="K62" s="553"/>
      <c r="L62" s="553"/>
      <c r="M62" s="553"/>
      <c r="N62" s="553"/>
      <c r="O62" s="553"/>
      <c r="P62" s="553"/>
      <c r="Q62" s="553"/>
      <c r="R62" s="47">
        <f>SUM(R8,R10,R12,R14,R16,R18,R20,R22,R24,R26,R28,R30,R32,R34,R36,R38,R40,R42,R44,R46,R49,R51,R53,R55,R57,R59)</f>
        <v>0</v>
      </c>
    </row>
    <row r="63" spans="1:18" ht="13.8" thickBot="1" x14ac:dyDescent="0.3">
      <c r="A63" s="345"/>
      <c r="B63" s="479" t="s">
        <v>65</v>
      </c>
      <c r="C63" s="74" t="s">
        <v>22</v>
      </c>
      <c r="D63" s="555" t="str">
        <f>_xlfn.CONCAT("                Head Count                      B. OTHER PERSONNEL - FRINGE AT ",TEXT(100*'Valid Values and Workbook Info'!$B$12,"#0.00"),"% EXCEPT FOR GRADUATE STUDENTS AT ",TEXT(100*'Valid Values and Workbook Info'!$B$13,"#0.00"),"%, OPS STUDENTS AT ",TEXT(100*'Valid Values and Workbook Info'!$B$14,"#0.00"),"%")</f>
        <v xml:space="preserve">                Head Count                      B. OTHER PERSONNEL - FRINGE AT 2.79% EXCEPT FOR GRADUATE STUDENTS AT 9.61%, OPS STUDENTS AT 0.00%</v>
      </c>
      <c r="E63" s="556"/>
      <c r="F63" s="557"/>
      <c r="G63" s="556"/>
      <c r="H63" s="556"/>
      <c r="I63" s="556"/>
      <c r="J63" s="556"/>
      <c r="K63" s="556"/>
      <c r="L63" s="556"/>
      <c r="M63" s="556"/>
      <c r="N63" s="556"/>
      <c r="O63" s="556"/>
      <c r="P63" s="556"/>
      <c r="Q63" s="556"/>
      <c r="R63" s="558"/>
    </row>
    <row r="64" spans="1:18" x14ac:dyDescent="0.25">
      <c r="A64" s="345"/>
      <c r="B64" s="480"/>
      <c r="C64" s="75" t="s">
        <v>27</v>
      </c>
      <c r="D64" s="559" t="s">
        <v>0</v>
      </c>
      <c r="E64" s="560"/>
      <c r="F64" s="220" t="s">
        <v>256</v>
      </c>
      <c r="G64" s="561" t="s">
        <v>16</v>
      </c>
      <c r="H64" s="561"/>
      <c r="I64" s="561"/>
      <c r="J64" s="561"/>
      <c r="K64" s="561"/>
      <c r="L64" s="561"/>
      <c r="M64" s="561"/>
      <c r="N64" s="561"/>
      <c r="O64" s="561"/>
      <c r="P64" s="561"/>
      <c r="Q64" s="562"/>
      <c r="R64" s="42">
        <v>0</v>
      </c>
    </row>
    <row r="65" spans="1:18" ht="12.75" customHeight="1" x14ac:dyDescent="0.25">
      <c r="A65" s="345"/>
      <c r="B65" s="480"/>
      <c r="C65" s="76" t="s">
        <v>27</v>
      </c>
      <c r="D65" s="452" t="s">
        <v>1</v>
      </c>
      <c r="E65" s="575"/>
      <c r="F65" s="220">
        <v>0</v>
      </c>
      <c r="G65" s="534" t="s">
        <v>271</v>
      </c>
      <c r="H65" s="534"/>
      <c r="I65" s="534"/>
      <c r="J65" s="534"/>
      <c r="K65" s="534"/>
      <c r="L65" s="534"/>
      <c r="M65" s="534"/>
      <c r="N65" s="534"/>
      <c r="O65" s="534"/>
      <c r="P65" s="534"/>
      <c r="Q65" s="535"/>
      <c r="R65" s="16">
        <v>0</v>
      </c>
    </row>
    <row r="66" spans="1:18" x14ac:dyDescent="0.25">
      <c r="A66" s="345"/>
      <c r="B66" s="480"/>
      <c r="C66" s="76" t="s">
        <v>27</v>
      </c>
      <c r="D66" s="452" t="s">
        <v>2</v>
      </c>
      <c r="E66" s="575"/>
      <c r="F66" s="220">
        <v>0</v>
      </c>
      <c r="G66" s="534" t="s">
        <v>270</v>
      </c>
      <c r="H66" s="534"/>
      <c r="I66" s="534"/>
      <c r="J66" s="534"/>
      <c r="K66" s="534"/>
      <c r="L66" s="534"/>
      <c r="M66" s="534"/>
      <c r="N66" s="534"/>
      <c r="O66" s="534"/>
      <c r="P66" s="534"/>
      <c r="Q66" s="535"/>
      <c r="R66" s="16">
        <v>0</v>
      </c>
    </row>
    <row r="67" spans="1:18" x14ac:dyDescent="0.25">
      <c r="A67" s="345"/>
      <c r="B67" s="480"/>
      <c r="C67" s="76" t="s">
        <v>27</v>
      </c>
      <c r="D67" s="543" t="s">
        <v>3</v>
      </c>
      <c r="E67" s="563"/>
      <c r="F67" s="221" t="s">
        <v>256</v>
      </c>
      <c r="G67" s="545" t="s">
        <v>18</v>
      </c>
      <c r="H67" s="545"/>
      <c r="I67" s="545"/>
      <c r="J67" s="545"/>
      <c r="K67" s="545"/>
      <c r="L67" s="545"/>
      <c r="M67" s="545"/>
      <c r="N67" s="545"/>
      <c r="O67" s="545"/>
      <c r="P67" s="545"/>
      <c r="Q67" s="546"/>
      <c r="R67" s="16">
        <v>0</v>
      </c>
    </row>
    <row r="68" spans="1:18" ht="13.8" thickBot="1" x14ac:dyDescent="0.3">
      <c r="A68" s="345"/>
      <c r="B68" s="480"/>
      <c r="C68" s="77" t="s">
        <v>27</v>
      </c>
      <c r="D68" s="392" t="s">
        <v>4</v>
      </c>
      <c r="E68" s="564"/>
      <c r="F68" s="220" t="s">
        <v>256</v>
      </c>
      <c r="G68" s="394" t="s">
        <v>7</v>
      </c>
      <c r="H68" s="394"/>
      <c r="I68" s="394"/>
      <c r="J68" s="394"/>
      <c r="K68" s="394"/>
      <c r="L68" s="394"/>
      <c r="M68" s="394"/>
      <c r="N68" s="394"/>
      <c r="O68" s="394"/>
      <c r="P68" s="394"/>
      <c r="Q68" s="395"/>
      <c r="R68" s="16">
        <v>0</v>
      </c>
    </row>
    <row r="69" spans="1:18" ht="15.75" customHeight="1" thickBot="1" x14ac:dyDescent="0.3">
      <c r="A69" s="345"/>
      <c r="B69" s="487"/>
      <c r="C69" s="581" t="s">
        <v>255</v>
      </c>
      <c r="D69" s="582"/>
      <c r="E69" s="582"/>
      <c r="F69" s="225">
        <f>+F65+F66</f>
        <v>0</v>
      </c>
      <c r="G69" s="386" t="s">
        <v>137</v>
      </c>
      <c r="H69" s="387"/>
      <c r="I69" s="387"/>
      <c r="J69" s="387"/>
      <c r="K69" s="387"/>
      <c r="L69" s="387"/>
      <c r="M69" s="387"/>
      <c r="N69" s="387"/>
      <c r="O69" s="387"/>
      <c r="P69" s="387"/>
      <c r="Q69" s="388"/>
      <c r="R69" s="48">
        <f>SUM(R64:R68)</f>
        <v>0</v>
      </c>
    </row>
    <row r="70" spans="1:18" ht="13.8" thickBot="1" x14ac:dyDescent="0.3">
      <c r="A70" s="345"/>
      <c r="B70" s="78"/>
      <c r="C70" s="34" t="s">
        <v>28</v>
      </c>
      <c r="D70" s="549" t="s">
        <v>136</v>
      </c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8"/>
      <c r="R70" s="49">
        <f>(R64+R67+R68)*'Valid Values and Workbook Info'!$B$12 + (R65)*'Valid Values and Workbook Info'!$B$13 + (R66)*'Valid Values and Workbook Info'!$B$14</f>
        <v>0</v>
      </c>
    </row>
    <row r="71" spans="1:18" ht="14.25" customHeight="1" thickBot="1" x14ac:dyDescent="0.3">
      <c r="A71" s="345"/>
      <c r="B71" s="386" t="s">
        <v>132</v>
      </c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8"/>
      <c r="R71" s="49">
        <f>R61+R69</f>
        <v>0</v>
      </c>
    </row>
    <row r="72" spans="1:18" ht="15.75" customHeight="1" thickBot="1" x14ac:dyDescent="0.3">
      <c r="A72" s="345"/>
      <c r="B72" s="22" t="s">
        <v>71</v>
      </c>
      <c r="C72" s="549" t="s">
        <v>133</v>
      </c>
      <c r="D72" s="387"/>
      <c r="E72" s="387"/>
      <c r="F72" s="387"/>
      <c r="G72" s="387"/>
      <c r="H72" s="387"/>
      <c r="I72" s="387"/>
      <c r="J72" s="387"/>
      <c r="K72" s="387"/>
      <c r="L72" s="387"/>
      <c r="M72" s="387"/>
      <c r="N72" s="387"/>
      <c r="O72" s="387"/>
      <c r="P72" s="387"/>
      <c r="Q72" s="388"/>
      <c r="R72" s="49">
        <f>R62+R70</f>
        <v>0</v>
      </c>
    </row>
    <row r="73" spans="1:18" ht="15.75" customHeight="1" thickBot="1" x14ac:dyDescent="0.3">
      <c r="A73" s="346"/>
      <c r="B73" s="386" t="s">
        <v>142</v>
      </c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8"/>
      <c r="R73" s="50">
        <f>SUM(R71:R72)</f>
        <v>0</v>
      </c>
    </row>
    <row r="74" spans="1:18" ht="13.5" customHeight="1" thickBot="1" x14ac:dyDescent="0.3">
      <c r="A74" s="355" t="s">
        <v>228</v>
      </c>
      <c r="B74" s="60"/>
      <c r="C74" s="32" t="s">
        <v>22</v>
      </c>
      <c r="D74" s="357" t="s">
        <v>148</v>
      </c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4"/>
    </row>
    <row r="75" spans="1:18" ht="21" x14ac:dyDescent="0.25">
      <c r="A75" s="356"/>
      <c r="B75" s="61" t="s">
        <v>72</v>
      </c>
      <c r="C75" s="31" t="s">
        <v>102</v>
      </c>
      <c r="D75" s="358">
        <v>1</v>
      </c>
      <c r="E75" s="359"/>
      <c r="F75" s="360" t="s">
        <v>51</v>
      </c>
      <c r="G75" s="361"/>
      <c r="H75" s="361"/>
      <c r="I75" s="361"/>
      <c r="J75" s="361"/>
      <c r="K75" s="361"/>
      <c r="L75" s="361"/>
      <c r="M75" s="361"/>
      <c r="N75" s="361"/>
      <c r="O75" s="361"/>
      <c r="P75" s="361"/>
      <c r="Q75" s="362"/>
      <c r="R75" s="30">
        <v>0</v>
      </c>
    </row>
    <row r="76" spans="1:18" x14ac:dyDescent="0.25">
      <c r="A76" s="356"/>
      <c r="B76" s="61" t="s">
        <v>73</v>
      </c>
      <c r="C76" s="3" t="s">
        <v>59</v>
      </c>
      <c r="D76" s="350">
        <f t="shared" ref="D76:D95" si="2">D75+1</f>
        <v>2</v>
      </c>
      <c r="E76" s="363"/>
      <c r="F76" s="364" t="s">
        <v>52</v>
      </c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6"/>
      <c r="R76" s="17">
        <v>0</v>
      </c>
    </row>
    <row r="77" spans="1:18" x14ac:dyDescent="0.25">
      <c r="A77" s="356"/>
      <c r="B77" s="61" t="s">
        <v>126</v>
      </c>
      <c r="C77" s="3" t="s">
        <v>56</v>
      </c>
      <c r="D77" s="350">
        <f t="shared" si="2"/>
        <v>3</v>
      </c>
      <c r="E77" s="363"/>
      <c r="F77" s="364" t="s">
        <v>40</v>
      </c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6"/>
      <c r="R77" s="17">
        <v>0</v>
      </c>
    </row>
    <row r="78" spans="1:18" x14ac:dyDescent="0.25">
      <c r="A78" s="356"/>
      <c r="B78" s="367" t="s">
        <v>74</v>
      </c>
      <c r="C78" s="3" t="s">
        <v>54</v>
      </c>
      <c r="D78" s="350">
        <f t="shared" si="2"/>
        <v>4</v>
      </c>
      <c r="E78" s="363"/>
      <c r="F78" s="364" t="s">
        <v>101</v>
      </c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6"/>
      <c r="R78" s="17">
        <v>0</v>
      </c>
    </row>
    <row r="79" spans="1:18" ht="12.75" customHeight="1" x14ac:dyDescent="0.25">
      <c r="A79" s="356"/>
      <c r="B79" s="368"/>
      <c r="C79" s="3" t="s">
        <v>57</v>
      </c>
      <c r="D79" s="350">
        <f t="shared" si="2"/>
        <v>5</v>
      </c>
      <c r="E79" s="363"/>
      <c r="F79" s="364" t="s">
        <v>42</v>
      </c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6"/>
      <c r="R79" s="17">
        <v>0</v>
      </c>
    </row>
    <row r="80" spans="1:18" ht="21" x14ac:dyDescent="0.25">
      <c r="A80" s="356"/>
      <c r="B80" s="368"/>
      <c r="C80" s="2" t="s">
        <v>244</v>
      </c>
      <c r="D80" s="350">
        <f t="shared" si="2"/>
        <v>6</v>
      </c>
      <c r="E80" s="363"/>
      <c r="F80" s="364" t="s">
        <v>44</v>
      </c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6"/>
      <c r="R80" s="17">
        <v>0</v>
      </c>
    </row>
    <row r="81" spans="1:18" x14ac:dyDescent="0.25">
      <c r="A81" s="356"/>
      <c r="B81" s="368"/>
      <c r="C81" s="194">
        <v>773911</v>
      </c>
      <c r="D81" s="350">
        <f t="shared" si="2"/>
        <v>7</v>
      </c>
      <c r="E81" s="363"/>
      <c r="F81" s="364" t="s">
        <v>243</v>
      </c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6"/>
      <c r="R81" s="17"/>
    </row>
    <row r="82" spans="1:18" x14ac:dyDescent="0.25">
      <c r="A82" s="356"/>
      <c r="B82" s="368"/>
      <c r="C82" s="3" t="s">
        <v>58</v>
      </c>
      <c r="D82" s="350">
        <f t="shared" si="2"/>
        <v>8</v>
      </c>
      <c r="E82" s="363"/>
      <c r="F82" s="364" t="s">
        <v>47</v>
      </c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6"/>
      <c r="R82" s="17">
        <v>0</v>
      </c>
    </row>
    <row r="83" spans="1:18" x14ac:dyDescent="0.25">
      <c r="A83" s="356"/>
      <c r="B83" s="347" t="s">
        <v>75</v>
      </c>
      <c r="C83" s="3" t="s">
        <v>103</v>
      </c>
      <c r="D83" s="350">
        <f t="shared" si="2"/>
        <v>9</v>
      </c>
      <c r="E83" s="363"/>
      <c r="F83" s="364" t="s">
        <v>37</v>
      </c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6"/>
      <c r="R83" s="17">
        <v>0</v>
      </c>
    </row>
    <row r="84" spans="1:18" x14ac:dyDescent="0.25">
      <c r="A84" s="356"/>
      <c r="B84" s="348"/>
      <c r="C84" s="3" t="s">
        <v>55</v>
      </c>
      <c r="D84" s="350">
        <f t="shared" si="2"/>
        <v>10</v>
      </c>
      <c r="E84" s="363"/>
      <c r="F84" s="364" t="s">
        <v>38</v>
      </c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366"/>
      <c r="R84" s="17">
        <v>0</v>
      </c>
    </row>
    <row r="85" spans="1:18" ht="25.5" customHeight="1" thickBot="1" x14ac:dyDescent="0.3">
      <c r="A85" s="356"/>
      <c r="B85" s="348"/>
      <c r="C85" s="400" t="s">
        <v>104</v>
      </c>
      <c r="D85" s="402">
        <f t="shared" si="2"/>
        <v>11</v>
      </c>
      <c r="E85" s="403"/>
      <c r="F85" s="406" t="s">
        <v>135</v>
      </c>
      <c r="G85" s="407"/>
      <c r="H85" s="407"/>
      <c r="I85" s="407"/>
      <c r="J85" s="407"/>
      <c r="K85" s="407"/>
      <c r="L85" s="407"/>
      <c r="M85" s="407"/>
      <c r="N85" s="407"/>
      <c r="O85" s="407"/>
      <c r="P85" s="407"/>
      <c r="Q85" s="408"/>
      <c r="R85" s="55"/>
    </row>
    <row r="86" spans="1:18" x14ac:dyDescent="0.25">
      <c r="A86" s="356"/>
      <c r="B86" s="348"/>
      <c r="C86" s="401"/>
      <c r="D86" s="404"/>
      <c r="E86" s="405"/>
      <c r="F86" s="200" t="s">
        <v>61</v>
      </c>
      <c r="G86" s="409"/>
      <c r="H86" s="410"/>
      <c r="I86" s="410"/>
      <c r="J86" s="410"/>
      <c r="K86" s="410"/>
      <c r="L86" s="410"/>
      <c r="M86" s="410"/>
      <c r="N86" s="410"/>
      <c r="O86" s="410"/>
      <c r="P86" s="410"/>
      <c r="Q86" s="411"/>
      <c r="R86" s="20">
        <v>0</v>
      </c>
    </row>
    <row r="87" spans="1:18" x14ac:dyDescent="0.25">
      <c r="A87" s="356"/>
      <c r="B87" s="349"/>
      <c r="C87" s="199">
        <v>711902</v>
      </c>
      <c r="D87" s="350">
        <f>D85+1</f>
        <v>12</v>
      </c>
      <c r="E87" s="363"/>
      <c r="F87" s="592" t="s">
        <v>246</v>
      </c>
      <c r="G87" s="602"/>
      <c r="H87" s="602"/>
      <c r="I87" s="602"/>
      <c r="J87" s="602"/>
      <c r="K87" s="602"/>
      <c r="L87" s="602"/>
      <c r="M87" s="602"/>
      <c r="N87" s="602"/>
      <c r="O87" s="602"/>
      <c r="P87" s="602"/>
      <c r="Q87" s="603"/>
      <c r="R87" s="20"/>
    </row>
    <row r="88" spans="1:18" x14ac:dyDescent="0.25">
      <c r="A88" s="356"/>
      <c r="B88" s="242"/>
      <c r="C88" s="199"/>
      <c r="D88" s="350"/>
      <c r="E88" s="363"/>
      <c r="F88" s="418" t="s">
        <v>265</v>
      </c>
      <c r="G88" s="419"/>
      <c r="H88" s="419"/>
      <c r="I88" s="419"/>
      <c r="J88" s="419"/>
      <c r="K88" s="419"/>
      <c r="L88" s="419"/>
      <c r="M88" s="419"/>
      <c r="N88" s="419"/>
      <c r="O88" s="419"/>
      <c r="P88" s="419"/>
      <c r="Q88" s="420"/>
      <c r="R88" s="20">
        <f>'Participant Support Budget'!G10</f>
        <v>0</v>
      </c>
    </row>
    <row r="89" spans="1:18" x14ac:dyDescent="0.25">
      <c r="A89" s="356"/>
      <c r="B89" s="61" t="s">
        <v>76</v>
      </c>
      <c r="C89" s="14">
        <v>711991</v>
      </c>
      <c r="D89" s="350">
        <f>D87+1</f>
        <v>13</v>
      </c>
      <c r="E89" s="363"/>
      <c r="F89" s="412" t="s">
        <v>45</v>
      </c>
      <c r="G89" s="413"/>
      <c r="H89" s="413"/>
      <c r="I89" s="413"/>
      <c r="J89" s="413"/>
      <c r="K89" s="413"/>
      <c r="L89" s="413"/>
      <c r="M89" s="413"/>
      <c r="N89" s="413"/>
      <c r="O89" s="413"/>
      <c r="P89" s="413"/>
      <c r="Q89" s="414"/>
      <c r="R89" s="17"/>
    </row>
    <row r="90" spans="1:18" x14ac:dyDescent="0.25">
      <c r="A90" s="450">
        <f>R97</f>
        <v>0</v>
      </c>
      <c r="B90" s="61" t="s">
        <v>77</v>
      </c>
      <c r="C90" s="14">
        <v>711510</v>
      </c>
      <c r="D90" s="350">
        <f t="shared" si="2"/>
        <v>14</v>
      </c>
      <c r="E90" s="363"/>
      <c r="F90" s="415" t="s">
        <v>46</v>
      </c>
      <c r="G90" s="416"/>
      <c r="H90" s="416"/>
      <c r="I90" s="416"/>
      <c r="J90" s="416"/>
      <c r="K90" s="416"/>
      <c r="L90" s="416"/>
      <c r="M90" s="416"/>
      <c r="N90" s="416"/>
      <c r="O90" s="416"/>
      <c r="P90" s="416"/>
      <c r="Q90" s="417"/>
      <c r="R90" s="17">
        <v>0</v>
      </c>
    </row>
    <row r="91" spans="1:18" ht="61.8" x14ac:dyDescent="0.25">
      <c r="A91" s="450"/>
      <c r="B91" s="61" t="s">
        <v>78</v>
      </c>
      <c r="C91" s="2" t="s">
        <v>105</v>
      </c>
      <c r="D91" s="350">
        <f t="shared" si="2"/>
        <v>15</v>
      </c>
      <c r="E91" s="363"/>
      <c r="F91" s="415" t="s">
        <v>106</v>
      </c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7"/>
      <c r="R91" s="17">
        <v>0</v>
      </c>
    </row>
    <row r="92" spans="1:18" x14ac:dyDescent="0.25">
      <c r="A92" s="450"/>
      <c r="B92" s="61" t="s">
        <v>264</v>
      </c>
      <c r="C92" s="14">
        <v>772103</v>
      </c>
      <c r="D92" s="350">
        <f t="shared" si="2"/>
        <v>16</v>
      </c>
      <c r="E92" s="363"/>
      <c r="F92" s="415" t="s">
        <v>127</v>
      </c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7"/>
      <c r="R92" s="17">
        <v>0</v>
      </c>
    </row>
    <row r="93" spans="1:18" x14ac:dyDescent="0.25">
      <c r="A93" s="450"/>
      <c r="B93" s="61" t="s">
        <v>79</v>
      </c>
      <c r="C93" s="3" t="s">
        <v>107</v>
      </c>
      <c r="D93" s="350">
        <f t="shared" si="2"/>
        <v>17</v>
      </c>
      <c r="E93" s="363"/>
      <c r="F93" s="415" t="s">
        <v>48</v>
      </c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7"/>
      <c r="R93" s="17">
        <v>0</v>
      </c>
    </row>
    <row r="94" spans="1:18" x14ac:dyDescent="0.25">
      <c r="A94" s="450"/>
      <c r="B94" s="61" t="s">
        <v>80</v>
      </c>
      <c r="C94" s="3" t="s">
        <v>108</v>
      </c>
      <c r="D94" s="350">
        <f t="shared" si="2"/>
        <v>18</v>
      </c>
      <c r="E94" s="363"/>
      <c r="F94" s="415" t="s">
        <v>49</v>
      </c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7"/>
      <c r="R94" s="17">
        <v>0</v>
      </c>
    </row>
    <row r="95" spans="1:18" x14ac:dyDescent="0.25">
      <c r="A95" s="450"/>
      <c r="B95" s="61" t="s">
        <v>81</v>
      </c>
      <c r="C95" s="3" t="s">
        <v>109</v>
      </c>
      <c r="D95" s="350">
        <f t="shared" si="2"/>
        <v>19</v>
      </c>
      <c r="E95" s="363"/>
      <c r="F95" s="415" t="s">
        <v>110</v>
      </c>
      <c r="G95" s="416"/>
      <c r="H95" s="416"/>
      <c r="I95" s="416"/>
      <c r="J95" s="416"/>
      <c r="K95" s="416"/>
      <c r="L95" s="416"/>
      <c r="M95" s="416"/>
      <c r="N95" s="416"/>
      <c r="O95" s="416"/>
      <c r="P95" s="416"/>
      <c r="Q95" s="417"/>
      <c r="R95" s="17">
        <v>0</v>
      </c>
    </row>
    <row r="96" spans="1:18" ht="13.8" thickBot="1" x14ac:dyDescent="0.3">
      <c r="A96" s="450"/>
      <c r="B96" s="62" t="s">
        <v>82</v>
      </c>
      <c r="C96" s="18">
        <v>768301</v>
      </c>
      <c r="D96" s="595">
        <f>D95+1</f>
        <v>20</v>
      </c>
      <c r="E96" s="573"/>
      <c r="F96" s="421" t="s">
        <v>111</v>
      </c>
      <c r="G96" s="422"/>
      <c r="H96" s="422"/>
      <c r="I96" s="422"/>
      <c r="J96" s="422"/>
      <c r="K96" s="422"/>
      <c r="L96" s="422"/>
      <c r="M96" s="422"/>
      <c r="N96" s="422"/>
      <c r="O96" s="422"/>
      <c r="P96" s="422"/>
      <c r="Q96" s="423"/>
      <c r="R96" s="19">
        <v>0</v>
      </c>
    </row>
    <row r="97" spans="1:18" ht="18.75" customHeight="1" thickBot="1" x14ac:dyDescent="0.3">
      <c r="A97" s="451"/>
      <c r="B97" s="387" t="s">
        <v>139</v>
      </c>
      <c r="C97" s="387"/>
      <c r="D97" s="387"/>
      <c r="E97" s="387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8"/>
      <c r="R97" s="54">
        <f>SUM(R75:R96)</f>
        <v>0</v>
      </c>
    </row>
    <row r="98" spans="1:18" ht="13.5" customHeight="1" thickBot="1" x14ac:dyDescent="0.3">
      <c r="A98" s="424" t="s">
        <v>162</v>
      </c>
      <c r="B98" s="426" t="s">
        <v>161</v>
      </c>
      <c r="C98" s="429">
        <v>772952</v>
      </c>
      <c r="D98" s="596" t="s">
        <v>125</v>
      </c>
      <c r="E98" s="597"/>
      <c r="F98" s="438" t="s">
        <v>171</v>
      </c>
      <c r="G98" s="439"/>
      <c r="H98" s="439"/>
      <c r="I98" s="439"/>
      <c r="J98" s="439"/>
      <c r="K98" s="439"/>
      <c r="L98" s="439"/>
      <c r="M98" s="439"/>
      <c r="N98" s="439"/>
      <c r="O98" s="439"/>
      <c r="P98" s="439"/>
      <c r="Q98" s="440"/>
      <c r="R98" s="56"/>
    </row>
    <row r="99" spans="1:18" ht="12.75" hidden="1" customHeight="1" x14ac:dyDescent="0.25">
      <c r="A99" s="425"/>
      <c r="B99" s="427"/>
      <c r="C99" s="430"/>
      <c r="D99" s="598"/>
      <c r="E99" s="599"/>
      <c r="F99" s="441"/>
      <c r="G99" s="442"/>
      <c r="H99" s="442"/>
      <c r="I99" s="442"/>
      <c r="J99" s="442"/>
      <c r="K99" s="442"/>
      <c r="L99" s="442"/>
      <c r="M99" s="442"/>
      <c r="N99" s="442"/>
      <c r="O99" s="442"/>
      <c r="P99" s="442"/>
      <c r="Q99" s="443"/>
      <c r="R99" s="20">
        <v>0</v>
      </c>
    </row>
    <row r="100" spans="1:18" ht="13.5" customHeight="1" thickBot="1" x14ac:dyDescent="0.3">
      <c r="A100" s="425"/>
      <c r="B100" s="427"/>
      <c r="C100" s="430"/>
      <c r="D100" s="598"/>
      <c r="E100" s="599"/>
      <c r="F100" s="444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6"/>
      <c r="R100" s="56"/>
    </row>
    <row r="101" spans="1:18" ht="14.1" customHeight="1" thickBot="1" x14ac:dyDescent="0.3">
      <c r="A101" s="63">
        <f>SUM(R99:R101)</f>
        <v>0</v>
      </c>
      <c r="B101" s="428"/>
      <c r="C101" s="431"/>
      <c r="D101" s="600"/>
      <c r="E101" s="601"/>
      <c r="F101" s="447" t="s">
        <v>173</v>
      </c>
      <c r="G101" s="448"/>
      <c r="H101" s="448"/>
      <c r="I101" s="448"/>
      <c r="J101" s="448"/>
      <c r="K101" s="448"/>
      <c r="L101" s="448"/>
      <c r="M101" s="448"/>
      <c r="N101" s="448"/>
      <c r="O101" s="448"/>
      <c r="P101" s="448"/>
      <c r="Q101" s="449"/>
      <c r="R101" s="103">
        <f>'Project Subcontractor Budgets'!G55</f>
        <v>0</v>
      </c>
    </row>
    <row r="102" spans="1:18" ht="12.75" customHeight="1" thickBot="1" x14ac:dyDescent="0.3">
      <c r="A102" s="424" t="s">
        <v>163</v>
      </c>
      <c r="B102" s="426" t="s">
        <v>160</v>
      </c>
      <c r="C102" s="429">
        <v>772951</v>
      </c>
      <c r="D102" s="432" t="s">
        <v>247</v>
      </c>
      <c r="E102" s="433"/>
      <c r="F102" s="438" t="s">
        <v>171</v>
      </c>
      <c r="G102" s="439"/>
      <c r="H102" s="439"/>
      <c r="I102" s="439"/>
      <c r="J102" s="439"/>
      <c r="K102" s="439"/>
      <c r="L102" s="439"/>
      <c r="M102" s="439"/>
      <c r="N102" s="439"/>
      <c r="O102" s="439"/>
      <c r="P102" s="439"/>
      <c r="Q102" s="440"/>
      <c r="R102" s="56"/>
    </row>
    <row r="103" spans="1:18" ht="12.75" hidden="1" customHeight="1" x14ac:dyDescent="0.25">
      <c r="A103" s="425"/>
      <c r="B103" s="427"/>
      <c r="C103" s="430"/>
      <c r="D103" s="434"/>
      <c r="E103" s="435"/>
      <c r="F103" s="441"/>
      <c r="G103" s="442"/>
      <c r="H103" s="442"/>
      <c r="I103" s="442"/>
      <c r="J103" s="442"/>
      <c r="K103" s="442"/>
      <c r="L103" s="442"/>
      <c r="M103" s="442"/>
      <c r="N103" s="442"/>
      <c r="O103" s="442"/>
      <c r="P103" s="442"/>
      <c r="Q103" s="443"/>
      <c r="R103" s="20">
        <v>0</v>
      </c>
    </row>
    <row r="104" spans="1:18" ht="13.8" thickBot="1" x14ac:dyDescent="0.3">
      <c r="A104" s="425"/>
      <c r="B104" s="427"/>
      <c r="C104" s="430"/>
      <c r="D104" s="434"/>
      <c r="E104" s="435"/>
      <c r="F104" s="444"/>
      <c r="G104" s="445"/>
      <c r="H104" s="445"/>
      <c r="I104" s="445"/>
      <c r="J104" s="445"/>
      <c r="K104" s="445"/>
      <c r="L104" s="445"/>
      <c r="M104" s="445"/>
      <c r="N104" s="445"/>
      <c r="O104" s="445"/>
      <c r="P104" s="445"/>
      <c r="Q104" s="446"/>
      <c r="R104" s="56"/>
    </row>
    <row r="105" spans="1:18" ht="14.1" customHeight="1" thickBot="1" x14ac:dyDescent="0.3">
      <c r="A105" s="39">
        <f>SUM(R103:R105)</f>
        <v>0</v>
      </c>
      <c r="B105" s="428"/>
      <c r="C105" s="431"/>
      <c r="D105" s="436"/>
      <c r="E105" s="437"/>
      <c r="F105" s="467" t="s">
        <v>172</v>
      </c>
      <c r="G105" s="468"/>
      <c r="H105" s="468"/>
      <c r="I105" s="468"/>
      <c r="J105" s="468"/>
      <c r="K105" s="468"/>
      <c r="L105" s="468"/>
      <c r="M105" s="468"/>
      <c r="N105" s="468"/>
      <c r="O105" s="468"/>
      <c r="P105" s="468"/>
      <c r="Q105" s="469"/>
      <c r="R105" s="103">
        <f>'Project Subcontractor Budgets'!G54</f>
        <v>0</v>
      </c>
    </row>
    <row r="106" spans="1:18" ht="15" customHeight="1" thickBot="1" x14ac:dyDescent="0.3">
      <c r="A106" s="38" t="s">
        <v>68</v>
      </c>
      <c r="B106" s="37" t="s">
        <v>85</v>
      </c>
      <c r="C106" s="23" t="s">
        <v>60</v>
      </c>
      <c r="D106" s="454">
        <v>23</v>
      </c>
      <c r="E106" s="455"/>
      <c r="F106" s="456" t="s">
        <v>112</v>
      </c>
      <c r="G106" s="457"/>
      <c r="H106" s="457"/>
      <c r="I106" s="457"/>
      <c r="J106" s="457"/>
      <c r="K106" s="457"/>
      <c r="L106" s="457"/>
      <c r="M106" s="457"/>
      <c r="N106" s="457"/>
      <c r="O106" s="457"/>
      <c r="P106" s="457"/>
      <c r="Q106" s="458"/>
      <c r="R106" s="24">
        <f>SUM('Proposal Budget Year 4'!R106*1.03)</f>
        <v>0</v>
      </c>
    </row>
    <row r="107" spans="1:18" ht="11.25" customHeight="1" thickBot="1" x14ac:dyDescent="0.3">
      <c r="A107" s="39">
        <f>R106</f>
        <v>0</v>
      </c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60"/>
      <c r="R107" s="68"/>
    </row>
    <row r="108" spans="1:18" ht="12" customHeight="1" thickBot="1" x14ac:dyDescent="0.3">
      <c r="A108" s="461"/>
      <c r="B108" s="462"/>
      <c r="C108" s="357" t="s">
        <v>122</v>
      </c>
      <c r="D108" s="343"/>
      <c r="E108" s="343"/>
      <c r="F108" s="343"/>
      <c r="G108" s="343"/>
      <c r="H108" s="343"/>
      <c r="I108" s="343"/>
      <c r="J108" s="343"/>
      <c r="K108" s="343"/>
      <c r="L108" s="343"/>
      <c r="M108" s="343"/>
      <c r="N108" s="343"/>
      <c r="O108" s="343"/>
      <c r="P108" s="343"/>
      <c r="Q108" s="344"/>
      <c r="R108" s="68"/>
    </row>
    <row r="109" spans="1:18" ht="13.5" customHeight="1" thickBot="1" x14ac:dyDescent="0.3">
      <c r="A109" s="463"/>
      <c r="B109" s="464"/>
      <c r="C109" s="465" t="s">
        <v>134</v>
      </c>
      <c r="D109" s="381"/>
      <c r="E109" s="381"/>
      <c r="F109" s="381"/>
      <c r="G109" s="381"/>
      <c r="H109" s="381"/>
      <c r="I109" s="381"/>
      <c r="J109" s="381"/>
      <c r="K109" s="381"/>
      <c r="L109" s="381"/>
      <c r="M109" s="381"/>
      <c r="N109" s="381"/>
      <c r="O109" s="381"/>
      <c r="P109" s="381"/>
      <c r="Q109" s="466"/>
      <c r="R109" s="69"/>
    </row>
    <row r="110" spans="1:18" ht="12.75" customHeight="1" x14ac:dyDescent="0.25">
      <c r="A110" s="355" t="s">
        <v>229</v>
      </c>
      <c r="B110" s="64" t="s">
        <v>86</v>
      </c>
      <c r="C110" s="28" t="s">
        <v>113</v>
      </c>
      <c r="D110" s="358">
        <v>24</v>
      </c>
      <c r="E110" s="359"/>
      <c r="F110" s="360" t="s">
        <v>30</v>
      </c>
      <c r="G110" s="361"/>
      <c r="H110" s="361"/>
      <c r="I110" s="361"/>
      <c r="J110" s="361"/>
      <c r="K110" s="361"/>
      <c r="L110" s="361"/>
      <c r="M110" s="361"/>
      <c r="N110" s="361"/>
      <c r="O110" s="361"/>
      <c r="P110" s="361"/>
      <c r="Q110" s="474"/>
      <c r="R110" s="29">
        <v>0</v>
      </c>
    </row>
    <row r="111" spans="1:18" x14ac:dyDescent="0.25">
      <c r="A111" s="382"/>
      <c r="B111" s="65" t="s">
        <v>87</v>
      </c>
      <c r="C111" s="25" t="s">
        <v>114</v>
      </c>
      <c r="D111" s="350">
        <f t="shared" ref="D111:D124" si="3">D110+1</f>
        <v>25</v>
      </c>
      <c r="E111" s="363"/>
      <c r="F111" s="364" t="s">
        <v>31</v>
      </c>
      <c r="G111" s="365"/>
      <c r="H111" s="365"/>
      <c r="I111" s="365"/>
      <c r="J111" s="365"/>
      <c r="K111" s="365"/>
      <c r="L111" s="365"/>
      <c r="M111" s="365"/>
      <c r="N111" s="365"/>
      <c r="O111" s="365"/>
      <c r="P111" s="365"/>
      <c r="Q111" s="470"/>
      <c r="R111" s="20">
        <v>0</v>
      </c>
    </row>
    <row r="112" spans="1:18" x14ac:dyDescent="0.25">
      <c r="A112" s="382"/>
      <c r="B112" s="65" t="s">
        <v>88</v>
      </c>
      <c r="C112" s="25" t="s">
        <v>115</v>
      </c>
      <c r="D112" s="350">
        <f t="shared" si="3"/>
        <v>26</v>
      </c>
      <c r="E112" s="363"/>
      <c r="F112" s="364" t="s">
        <v>32</v>
      </c>
      <c r="G112" s="365"/>
      <c r="H112" s="365"/>
      <c r="I112" s="365"/>
      <c r="J112" s="365"/>
      <c r="K112" s="365"/>
      <c r="L112" s="365"/>
      <c r="M112" s="365"/>
      <c r="N112" s="365"/>
      <c r="O112" s="365"/>
      <c r="P112" s="365"/>
      <c r="Q112" s="470"/>
      <c r="R112" s="20">
        <v>0</v>
      </c>
    </row>
    <row r="113" spans="1:18" x14ac:dyDescent="0.25">
      <c r="A113" s="382"/>
      <c r="B113" s="65" t="s">
        <v>89</v>
      </c>
      <c r="C113" s="26">
        <v>711171</v>
      </c>
      <c r="D113" s="350">
        <f t="shared" si="3"/>
        <v>27</v>
      </c>
      <c r="E113" s="363"/>
      <c r="F113" s="471" t="s">
        <v>33</v>
      </c>
      <c r="G113" s="472"/>
      <c r="H113" s="472"/>
      <c r="I113" s="472"/>
      <c r="J113" s="472"/>
      <c r="K113" s="472"/>
      <c r="L113" s="472"/>
      <c r="M113" s="472"/>
      <c r="N113" s="472"/>
      <c r="O113" s="472"/>
      <c r="P113" s="472"/>
      <c r="Q113" s="473"/>
      <c r="R113" s="20">
        <v>0</v>
      </c>
    </row>
    <row r="114" spans="1:18" x14ac:dyDescent="0.25">
      <c r="A114" s="382"/>
      <c r="B114" s="65" t="s">
        <v>90</v>
      </c>
      <c r="C114" s="25" t="s">
        <v>116</v>
      </c>
      <c r="D114" s="350">
        <f t="shared" si="3"/>
        <v>28</v>
      </c>
      <c r="E114" s="363"/>
      <c r="F114" s="364" t="s">
        <v>34</v>
      </c>
      <c r="G114" s="365"/>
      <c r="H114" s="365"/>
      <c r="I114" s="365"/>
      <c r="J114" s="365"/>
      <c r="K114" s="365"/>
      <c r="L114" s="365"/>
      <c r="M114" s="365"/>
      <c r="N114" s="365"/>
      <c r="O114" s="365"/>
      <c r="P114" s="365"/>
      <c r="Q114" s="470"/>
      <c r="R114" s="20">
        <v>0</v>
      </c>
    </row>
    <row r="115" spans="1:18" x14ac:dyDescent="0.25">
      <c r="A115" s="382"/>
      <c r="B115" s="65" t="s">
        <v>91</v>
      </c>
      <c r="C115" s="26">
        <v>773821</v>
      </c>
      <c r="D115" s="350">
        <f t="shared" si="3"/>
        <v>29</v>
      </c>
      <c r="E115" s="363"/>
      <c r="F115" s="471" t="s">
        <v>35</v>
      </c>
      <c r="G115" s="472"/>
      <c r="H115" s="472"/>
      <c r="I115" s="472"/>
      <c r="J115" s="472"/>
      <c r="K115" s="472"/>
      <c r="L115" s="472"/>
      <c r="M115" s="472"/>
      <c r="N115" s="472"/>
      <c r="O115" s="472"/>
      <c r="P115" s="472"/>
      <c r="Q115" s="473"/>
      <c r="R115" s="20">
        <v>0</v>
      </c>
    </row>
    <row r="116" spans="1:18" x14ac:dyDescent="0.25">
      <c r="A116" s="382"/>
      <c r="B116" s="65" t="s">
        <v>248</v>
      </c>
      <c r="C116" s="26">
        <v>773810</v>
      </c>
      <c r="D116" s="350">
        <f>D115+1</f>
        <v>30</v>
      </c>
      <c r="E116" s="363"/>
      <c r="F116" s="364" t="s">
        <v>250</v>
      </c>
      <c r="G116" s="472"/>
      <c r="H116" s="472"/>
      <c r="I116" s="472"/>
      <c r="J116" s="472"/>
      <c r="K116" s="472"/>
      <c r="L116" s="472"/>
      <c r="M116" s="472"/>
      <c r="N116" s="472"/>
      <c r="O116" s="472"/>
      <c r="P116" s="472"/>
      <c r="Q116" s="473"/>
      <c r="R116" s="20">
        <v>0</v>
      </c>
    </row>
    <row r="117" spans="1:18" x14ac:dyDescent="0.25">
      <c r="A117" s="382"/>
      <c r="B117" s="65" t="s">
        <v>92</v>
      </c>
      <c r="C117" s="26">
        <v>773801</v>
      </c>
      <c r="D117" s="350">
        <f>D116+1</f>
        <v>31</v>
      </c>
      <c r="E117" s="363"/>
      <c r="F117" s="364" t="s">
        <v>36</v>
      </c>
      <c r="G117" s="365"/>
      <c r="H117" s="365"/>
      <c r="I117" s="365"/>
      <c r="J117" s="365"/>
      <c r="K117" s="365"/>
      <c r="L117" s="365"/>
      <c r="M117" s="365"/>
      <c r="N117" s="365"/>
      <c r="O117" s="365"/>
      <c r="P117" s="365"/>
      <c r="Q117" s="470"/>
      <c r="R117" s="20">
        <v>0</v>
      </c>
    </row>
    <row r="118" spans="1:18" x14ac:dyDescent="0.25">
      <c r="A118" s="382"/>
      <c r="B118" s="65" t="s">
        <v>93</v>
      </c>
      <c r="C118" s="26">
        <v>711196</v>
      </c>
      <c r="D118" s="350">
        <f t="shared" si="3"/>
        <v>32</v>
      </c>
      <c r="E118" s="363"/>
      <c r="F118" s="471" t="s">
        <v>39</v>
      </c>
      <c r="G118" s="472"/>
      <c r="H118" s="472"/>
      <c r="I118" s="472"/>
      <c r="J118" s="472"/>
      <c r="K118" s="472"/>
      <c r="L118" s="472"/>
      <c r="M118" s="472"/>
      <c r="N118" s="472"/>
      <c r="O118" s="472"/>
      <c r="P118" s="472"/>
      <c r="Q118" s="473"/>
      <c r="R118" s="20">
        <v>0</v>
      </c>
    </row>
    <row r="119" spans="1:18" x14ac:dyDescent="0.25">
      <c r="A119" s="382"/>
      <c r="B119" s="65" t="s">
        <v>94</v>
      </c>
      <c r="C119" s="25" t="s">
        <v>117</v>
      </c>
      <c r="D119" s="350">
        <f t="shared" si="3"/>
        <v>33</v>
      </c>
      <c r="E119" s="363"/>
      <c r="F119" s="471" t="s">
        <v>41</v>
      </c>
      <c r="G119" s="472"/>
      <c r="H119" s="472"/>
      <c r="I119" s="472"/>
      <c r="J119" s="472"/>
      <c r="K119" s="472"/>
      <c r="L119" s="472"/>
      <c r="M119" s="472"/>
      <c r="N119" s="472"/>
      <c r="O119" s="472"/>
      <c r="P119" s="472"/>
      <c r="Q119" s="473"/>
      <c r="R119" s="20">
        <v>0</v>
      </c>
    </row>
    <row r="120" spans="1:18" x14ac:dyDescent="0.25">
      <c r="A120" s="450">
        <f>R125</f>
        <v>0</v>
      </c>
      <c r="B120" s="65" t="s">
        <v>95</v>
      </c>
      <c r="C120" s="25" t="s">
        <v>118</v>
      </c>
      <c r="D120" s="350">
        <f t="shared" si="3"/>
        <v>34</v>
      </c>
      <c r="E120" s="363"/>
      <c r="F120" s="364" t="s">
        <v>43</v>
      </c>
      <c r="G120" s="365"/>
      <c r="H120" s="365"/>
      <c r="I120" s="365"/>
      <c r="J120" s="365"/>
      <c r="K120" s="365"/>
      <c r="L120" s="365"/>
      <c r="M120" s="365"/>
      <c r="N120" s="365"/>
      <c r="O120" s="365"/>
      <c r="P120" s="365"/>
      <c r="Q120" s="470"/>
      <c r="R120" s="20">
        <v>0</v>
      </c>
    </row>
    <row r="121" spans="1:18" x14ac:dyDescent="0.25">
      <c r="A121" s="450"/>
      <c r="B121" s="65" t="s">
        <v>96</v>
      </c>
      <c r="C121" s="25" t="s">
        <v>119</v>
      </c>
      <c r="D121" s="350">
        <f t="shared" si="3"/>
        <v>35</v>
      </c>
      <c r="E121" s="363"/>
      <c r="F121" s="471" t="s">
        <v>249</v>
      </c>
      <c r="G121" s="472"/>
      <c r="H121" s="472"/>
      <c r="I121" s="472"/>
      <c r="J121" s="472"/>
      <c r="K121" s="472"/>
      <c r="L121" s="472"/>
      <c r="M121" s="472"/>
      <c r="N121" s="472"/>
      <c r="O121" s="472"/>
      <c r="P121" s="472"/>
      <c r="Q121" s="473"/>
      <c r="R121" s="20">
        <v>0</v>
      </c>
    </row>
    <row r="122" spans="1:18" x14ac:dyDescent="0.25">
      <c r="A122" s="450"/>
      <c r="B122" s="65" t="s">
        <v>97</v>
      </c>
      <c r="C122" s="25" t="s">
        <v>120</v>
      </c>
      <c r="D122" s="350">
        <f t="shared" si="3"/>
        <v>36</v>
      </c>
      <c r="E122" s="363"/>
      <c r="F122" s="471" t="s">
        <v>9</v>
      </c>
      <c r="G122" s="472"/>
      <c r="H122" s="472"/>
      <c r="I122" s="472"/>
      <c r="J122" s="472"/>
      <c r="K122" s="472"/>
      <c r="L122" s="472"/>
      <c r="M122" s="472"/>
      <c r="N122" s="472"/>
      <c r="O122" s="472"/>
      <c r="P122" s="472"/>
      <c r="Q122" s="473"/>
      <c r="R122" s="20">
        <v>0</v>
      </c>
    </row>
    <row r="123" spans="1:18" x14ac:dyDescent="0.25">
      <c r="A123" s="450"/>
      <c r="B123" s="65" t="s">
        <v>98</v>
      </c>
      <c r="C123" s="26">
        <v>711440</v>
      </c>
      <c r="D123" s="350">
        <f t="shared" si="3"/>
        <v>37</v>
      </c>
      <c r="E123" s="363"/>
      <c r="F123" s="364" t="s">
        <v>121</v>
      </c>
      <c r="G123" s="365"/>
      <c r="H123" s="365"/>
      <c r="I123" s="365"/>
      <c r="J123" s="365"/>
      <c r="K123" s="365"/>
      <c r="L123" s="365"/>
      <c r="M123" s="365"/>
      <c r="N123" s="365"/>
      <c r="O123" s="365"/>
      <c r="P123" s="365"/>
      <c r="Q123" s="470"/>
      <c r="R123" s="20">
        <v>0</v>
      </c>
    </row>
    <row r="124" spans="1:18" ht="13.8" thickBot="1" x14ac:dyDescent="0.3">
      <c r="A124" s="450"/>
      <c r="B124" s="41" t="s">
        <v>124</v>
      </c>
      <c r="C124" s="27" t="s">
        <v>62</v>
      </c>
      <c r="D124" s="350">
        <f t="shared" si="3"/>
        <v>38</v>
      </c>
      <c r="E124" s="363"/>
      <c r="F124" s="475" t="s">
        <v>50</v>
      </c>
      <c r="G124" s="476"/>
      <c r="H124" s="476"/>
      <c r="I124" s="476"/>
      <c r="J124" s="476"/>
      <c r="K124" s="476"/>
      <c r="L124" s="476"/>
      <c r="M124" s="476"/>
      <c r="N124" s="476"/>
      <c r="O124" s="476"/>
      <c r="P124" s="476"/>
      <c r="Q124" s="477"/>
      <c r="R124" s="21">
        <v>0</v>
      </c>
    </row>
    <row r="125" spans="1:18" ht="15" customHeight="1" thickBot="1" x14ac:dyDescent="0.3">
      <c r="A125" s="451"/>
      <c r="B125" s="387" t="s">
        <v>138</v>
      </c>
      <c r="C125" s="387"/>
      <c r="D125" s="387"/>
      <c r="E125" s="387"/>
      <c r="F125" s="387"/>
      <c r="G125" s="387"/>
      <c r="H125" s="387"/>
      <c r="I125" s="387"/>
      <c r="J125" s="387"/>
      <c r="K125" s="387"/>
      <c r="L125" s="387"/>
      <c r="M125" s="387"/>
      <c r="N125" s="387"/>
      <c r="O125" s="387"/>
      <c r="P125" s="387"/>
      <c r="Q125" s="478"/>
      <c r="R125" s="53">
        <f>SUM(R110:R124)</f>
        <v>0</v>
      </c>
    </row>
    <row r="126" spans="1:18" s="163" customFormat="1" ht="20.25" customHeight="1" thickBot="1" x14ac:dyDescent="0.3">
      <c r="A126" s="355" t="s">
        <v>230</v>
      </c>
      <c r="B126" s="339" t="s">
        <v>147</v>
      </c>
      <c r="C126" s="339"/>
      <c r="D126" s="339"/>
      <c r="E126" s="339"/>
      <c r="F126" s="339"/>
      <c r="G126" s="339"/>
      <c r="H126" s="339"/>
      <c r="I126" s="339"/>
      <c r="J126" s="339"/>
      <c r="K126" s="339"/>
      <c r="L126" s="339"/>
      <c r="M126" s="339"/>
      <c r="N126" s="339"/>
      <c r="O126" s="339"/>
      <c r="P126" s="339"/>
      <c r="Q126" s="339"/>
      <c r="R126" s="340"/>
    </row>
    <row r="127" spans="1:18" ht="13.8" thickBot="1" x14ac:dyDescent="0.3">
      <c r="A127" s="382"/>
      <c r="B127" s="479" t="s">
        <v>99</v>
      </c>
      <c r="C127" s="481" t="s">
        <v>29</v>
      </c>
      <c r="D127" s="484" t="s">
        <v>242</v>
      </c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5"/>
      <c r="P127" s="485"/>
      <c r="Q127" s="486"/>
      <c r="R127" s="57"/>
    </row>
    <row r="128" spans="1:18" x14ac:dyDescent="0.25">
      <c r="A128" s="382"/>
      <c r="B128" s="480"/>
      <c r="C128" s="482"/>
      <c r="D128" s="493" t="s">
        <v>53</v>
      </c>
      <c r="E128" s="494"/>
      <c r="F128" s="495"/>
      <c r="G128" s="495"/>
      <c r="H128" s="495"/>
      <c r="I128" s="495"/>
      <c r="J128" s="495"/>
      <c r="K128" s="495"/>
      <c r="L128" s="495"/>
      <c r="M128" s="495"/>
      <c r="N128" s="496"/>
      <c r="O128" s="497"/>
      <c r="P128" s="498"/>
      <c r="Q128" s="499"/>
      <c r="R128" s="58"/>
    </row>
    <row r="129" spans="1:18" x14ac:dyDescent="0.25">
      <c r="A129" s="382"/>
      <c r="B129" s="480"/>
      <c r="C129" s="482"/>
      <c r="D129" s="500" t="s">
        <v>6</v>
      </c>
      <c r="E129" s="501"/>
      <c r="F129" s="502"/>
      <c r="G129" s="502"/>
      <c r="H129" s="502"/>
      <c r="I129" s="502"/>
      <c r="J129" s="502"/>
      <c r="K129" s="502"/>
      <c r="L129" s="502"/>
      <c r="M129" s="502"/>
      <c r="N129" s="503"/>
      <c r="O129" s="504" t="s">
        <v>144</v>
      </c>
      <c r="P129" s="504"/>
      <c r="Q129" s="505"/>
      <c r="R129" s="72">
        <v>0</v>
      </c>
    </row>
    <row r="130" spans="1:18" ht="13.8" thickBot="1" x14ac:dyDescent="0.3">
      <c r="A130" s="39">
        <f>R129</f>
        <v>0</v>
      </c>
      <c r="B130" s="487"/>
      <c r="C130" s="483"/>
      <c r="D130" s="523" t="s">
        <v>8</v>
      </c>
      <c r="E130" s="524"/>
      <c r="F130" s="525"/>
      <c r="G130" s="525"/>
      <c r="H130" s="525"/>
      <c r="I130" s="525"/>
      <c r="J130" s="525"/>
      <c r="K130" s="525"/>
      <c r="L130" s="525"/>
      <c r="M130" s="525"/>
      <c r="N130" s="526"/>
      <c r="O130" s="527"/>
      <c r="P130" s="528"/>
      <c r="Q130" s="529"/>
      <c r="R130" s="59"/>
    </row>
    <row r="131" spans="1:18" s="164" customFormat="1" ht="16.5" customHeight="1" thickBot="1" x14ac:dyDescent="0.3">
      <c r="A131" s="584" t="s">
        <v>143</v>
      </c>
      <c r="B131" s="530"/>
      <c r="C131" s="530"/>
      <c r="D131" s="530"/>
      <c r="E131" s="530"/>
      <c r="F131" s="530"/>
      <c r="G131" s="530"/>
      <c r="H131" s="530"/>
      <c r="I131" s="530"/>
      <c r="J131" s="530"/>
      <c r="K131" s="530"/>
      <c r="L131" s="530"/>
      <c r="M131" s="530"/>
      <c r="N131" s="530"/>
      <c r="O131" s="530"/>
      <c r="P131" s="530"/>
      <c r="Q131" s="585"/>
      <c r="R131" s="52">
        <f>(R73+R97+R125+R129) + SUM(R101:R106)</f>
        <v>0</v>
      </c>
    </row>
    <row r="132" spans="1:18" s="163" customFormat="1" ht="15.75" customHeight="1" thickBot="1" x14ac:dyDescent="0.3">
      <c r="A132" s="355" t="s">
        <v>69</v>
      </c>
      <c r="B132" s="532" t="s">
        <v>145</v>
      </c>
      <c r="C132" s="339"/>
      <c r="D132" s="339"/>
      <c r="E132" s="339"/>
      <c r="F132" s="339"/>
      <c r="G132" s="339"/>
      <c r="H132" s="339"/>
      <c r="I132" s="339"/>
      <c r="J132" s="339"/>
      <c r="K132" s="339"/>
      <c r="L132" s="339"/>
      <c r="M132" s="339"/>
      <c r="N132" s="339"/>
      <c r="O132" s="339"/>
      <c r="P132" s="339"/>
      <c r="Q132" s="339"/>
      <c r="R132" s="340"/>
    </row>
    <row r="133" spans="1:18" ht="15" customHeight="1" thickBot="1" x14ac:dyDescent="0.3">
      <c r="A133" s="382"/>
      <c r="B133" s="479" t="s">
        <v>100</v>
      </c>
      <c r="C133" s="481">
        <v>757003</v>
      </c>
      <c r="D133" s="488" t="s">
        <v>123</v>
      </c>
      <c r="E133" s="489"/>
      <c r="F133" s="490"/>
      <c r="G133" s="491">
        <f>'Project Budget Overview'!D11</f>
        <v>0</v>
      </c>
      <c r="H133" s="492"/>
      <c r="I133" s="583" t="s">
        <v>17</v>
      </c>
      <c r="J133" s="515"/>
      <c r="K133" s="515"/>
      <c r="L133" s="515"/>
      <c r="M133" s="515"/>
      <c r="N133" s="515"/>
      <c r="O133" s="515"/>
      <c r="P133" s="515"/>
      <c r="Q133" s="516"/>
      <c r="R133" s="44">
        <f>R131</f>
        <v>0</v>
      </c>
    </row>
    <row r="134" spans="1:18" ht="15" customHeight="1" thickBot="1" x14ac:dyDescent="0.3">
      <c r="A134" s="382"/>
      <c r="B134" s="487"/>
      <c r="C134" s="483"/>
      <c r="D134" s="488" t="s">
        <v>156</v>
      </c>
      <c r="E134" s="489"/>
      <c r="F134" s="490"/>
      <c r="G134" s="517">
        <f>'Project Budget Overview'!D10</f>
        <v>0</v>
      </c>
      <c r="H134" s="518"/>
      <c r="I134" s="518"/>
      <c r="J134" s="519"/>
      <c r="K134" s="520" t="s">
        <v>157</v>
      </c>
      <c r="L134" s="521"/>
      <c r="M134" s="521"/>
      <c r="N134" s="521"/>
      <c r="O134" s="521"/>
      <c r="P134" s="521"/>
      <c r="Q134" s="522"/>
      <c r="R134" s="148">
        <f>R133*G133</f>
        <v>0</v>
      </c>
    </row>
    <row r="135" spans="1:18" ht="13.8" hidden="1" thickBot="1" x14ac:dyDescent="0.3">
      <c r="A135" s="92"/>
      <c r="B135" s="93"/>
      <c r="C135" s="94"/>
      <c r="D135" s="4"/>
      <c r="E135" s="4"/>
      <c r="F135" s="1"/>
      <c r="G135" s="1"/>
      <c r="H135" s="1"/>
      <c r="I135" s="1"/>
      <c r="J135" s="506"/>
      <c r="K135" s="506"/>
      <c r="L135" s="99"/>
      <c r="M135" s="507"/>
      <c r="N135" s="507"/>
      <c r="O135" s="1"/>
      <c r="P135" s="1"/>
      <c r="Q135" s="40"/>
      <c r="R135" s="45"/>
    </row>
    <row r="136" spans="1:18" ht="13.8" hidden="1" thickBot="1" x14ac:dyDescent="0.3">
      <c r="A136" s="95">
        <f>R137</f>
        <v>0</v>
      </c>
      <c r="B136" s="93"/>
      <c r="C136" s="94"/>
      <c r="D136" s="1"/>
      <c r="E136" s="1"/>
      <c r="F136" s="1"/>
      <c r="G136" s="1"/>
      <c r="H136" s="1"/>
      <c r="I136" s="1"/>
      <c r="J136" s="506"/>
      <c r="K136" s="506"/>
      <c r="L136" s="99"/>
      <c r="M136" s="507"/>
      <c r="N136" s="507"/>
      <c r="O136" s="1"/>
      <c r="P136" s="1"/>
      <c r="Q136" s="100"/>
      <c r="R136" s="96"/>
    </row>
    <row r="137" spans="1:18" ht="13.8" thickBot="1" x14ac:dyDescent="0.3">
      <c r="A137" s="73">
        <f>R137</f>
        <v>0</v>
      </c>
      <c r="B137" s="386" t="s">
        <v>141</v>
      </c>
      <c r="C137" s="387"/>
      <c r="D137" s="387"/>
      <c r="E137" s="387"/>
      <c r="F137" s="387"/>
      <c r="G137" s="387"/>
      <c r="H137" s="387"/>
      <c r="I137" s="387"/>
      <c r="J137" s="387"/>
      <c r="K137" s="387"/>
      <c r="L137" s="387"/>
      <c r="M137" s="387"/>
      <c r="N137" s="387"/>
      <c r="O137" s="387"/>
      <c r="P137" s="387"/>
      <c r="Q137" s="388"/>
      <c r="R137" s="97">
        <f>R134</f>
        <v>0</v>
      </c>
    </row>
    <row r="138" spans="1:18" s="163" customFormat="1" ht="13.8" thickBot="1" x14ac:dyDescent="0.3">
      <c r="A138" s="43"/>
      <c r="B138" s="510" t="s">
        <v>146</v>
      </c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2"/>
      <c r="R138" s="51">
        <f>SUM(R131,R137)</f>
        <v>0</v>
      </c>
    </row>
  </sheetData>
  <mergeCells count="223">
    <mergeCell ref="G43:J43"/>
    <mergeCell ref="G45:J45"/>
    <mergeCell ref="G56:J56"/>
    <mergeCell ref="G58:J58"/>
    <mergeCell ref="A7:A35"/>
    <mergeCell ref="D38:K38"/>
    <mergeCell ref="D40:K40"/>
    <mergeCell ref="D42:K42"/>
    <mergeCell ref="D44:K44"/>
    <mergeCell ref="D46:K46"/>
    <mergeCell ref="G25:J25"/>
    <mergeCell ref="G27:J27"/>
    <mergeCell ref="G29:J29"/>
    <mergeCell ref="G31:J31"/>
    <mergeCell ref="G33:J33"/>
    <mergeCell ref="A36:A73"/>
    <mergeCell ref="G35:J35"/>
    <mergeCell ref="D32:K32"/>
    <mergeCell ref="D34:K34"/>
    <mergeCell ref="D36:K36"/>
    <mergeCell ref="B71:Q71"/>
    <mergeCell ref="G68:Q68"/>
    <mergeCell ref="D51:K51"/>
    <mergeCell ref="G41:J41"/>
    <mergeCell ref="D4:J4"/>
    <mergeCell ref="B78:B82"/>
    <mergeCell ref="D80:E80"/>
    <mergeCell ref="D8:K8"/>
    <mergeCell ref="D10:K10"/>
    <mergeCell ref="D12:K12"/>
    <mergeCell ref="D14:K14"/>
    <mergeCell ref="D16:K16"/>
    <mergeCell ref="D18:K18"/>
    <mergeCell ref="D20:K20"/>
    <mergeCell ref="D22:K22"/>
    <mergeCell ref="D24:K24"/>
    <mergeCell ref="D26:K26"/>
    <mergeCell ref="D28:K28"/>
    <mergeCell ref="D30:K30"/>
    <mergeCell ref="D74:R74"/>
    <mergeCell ref="D75:E75"/>
    <mergeCell ref="D76:E76"/>
    <mergeCell ref="D77:E77"/>
    <mergeCell ref="F75:Q75"/>
    <mergeCell ref="F76:Q76"/>
    <mergeCell ref="D47:R47"/>
    <mergeCell ref="C72:Q72"/>
    <mergeCell ref="D57:K57"/>
    <mergeCell ref="A1:R1"/>
    <mergeCell ref="A2:B2"/>
    <mergeCell ref="C2:I2"/>
    <mergeCell ref="L2:R2"/>
    <mergeCell ref="A3:B3"/>
    <mergeCell ref="C3:F3"/>
    <mergeCell ref="G3:K3"/>
    <mergeCell ref="L3:N3"/>
    <mergeCell ref="O3:Q3"/>
    <mergeCell ref="F87:Q87"/>
    <mergeCell ref="D82:E82"/>
    <mergeCell ref="F82:Q82"/>
    <mergeCell ref="F91:Q91"/>
    <mergeCell ref="F84:Q84"/>
    <mergeCell ref="D88:E88"/>
    <mergeCell ref="F88:Q88"/>
    <mergeCell ref="G86:Q86"/>
    <mergeCell ref="F89:Q89"/>
    <mergeCell ref="F90:Q90"/>
    <mergeCell ref="D90:E90"/>
    <mergeCell ref="K134:Q134"/>
    <mergeCell ref="I133:Q133"/>
    <mergeCell ref="C98:C101"/>
    <mergeCell ref="D98:E101"/>
    <mergeCell ref="A102:A104"/>
    <mergeCell ref="B102:B105"/>
    <mergeCell ref="C102:C105"/>
    <mergeCell ref="D102:E105"/>
    <mergeCell ref="B97:Q97"/>
    <mergeCell ref="A131:Q131"/>
    <mergeCell ref="D124:E124"/>
    <mergeCell ref="D121:E121"/>
    <mergeCell ref="F101:Q101"/>
    <mergeCell ref="B126:R126"/>
    <mergeCell ref="B127:B130"/>
    <mergeCell ref="C127:C130"/>
    <mergeCell ref="O129:Q129"/>
    <mergeCell ref="F111:Q111"/>
    <mergeCell ref="F112:Q112"/>
    <mergeCell ref="F113:Q113"/>
    <mergeCell ref="F114:Q114"/>
    <mergeCell ref="F115:Q115"/>
    <mergeCell ref="F117:Q117"/>
    <mergeCell ref="A90:A97"/>
    <mergeCell ref="B138:Q138"/>
    <mergeCell ref="J135:K135"/>
    <mergeCell ref="M135:N135"/>
    <mergeCell ref="J136:K136"/>
    <mergeCell ref="M136:N136"/>
    <mergeCell ref="B137:Q137"/>
    <mergeCell ref="A110:A119"/>
    <mergeCell ref="D110:E110"/>
    <mergeCell ref="D111:E111"/>
    <mergeCell ref="D112:E112"/>
    <mergeCell ref="D113:E113"/>
    <mergeCell ref="D114:E114"/>
    <mergeCell ref="D115:E115"/>
    <mergeCell ref="D123:E123"/>
    <mergeCell ref="F110:Q110"/>
    <mergeCell ref="B132:R132"/>
    <mergeCell ref="G133:H133"/>
    <mergeCell ref="A132:A134"/>
    <mergeCell ref="C133:C134"/>
    <mergeCell ref="B133:B134"/>
    <mergeCell ref="D133:F133"/>
    <mergeCell ref="D134:F134"/>
    <mergeCell ref="G134:J134"/>
    <mergeCell ref="A126:A129"/>
    <mergeCell ref="O130:Q130"/>
    <mergeCell ref="O128:Q128"/>
    <mergeCell ref="A120:A125"/>
    <mergeCell ref="D120:E120"/>
    <mergeCell ref="F123:Q123"/>
    <mergeCell ref="D128:E128"/>
    <mergeCell ref="F128:N128"/>
    <mergeCell ref="D129:E129"/>
    <mergeCell ref="F129:N129"/>
    <mergeCell ref="D130:E130"/>
    <mergeCell ref="F130:N130"/>
    <mergeCell ref="D122:E122"/>
    <mergeCell ref="F121:Q121"/>
    <mergeCell ref="F122:Q122"/>
    <mergeCell ref="D127:N127"/>
    <mergeCell ref="O127:Q127"/>
    <mergeCell ref="F124:Q124"/>
    <mergeCell ref="B125:Q125"/>
    <mergeCell ref="F94:Q94"/>
    <mergeCell ref="F95:Q95"/>
    <mergeCell ref="F96:Q96"/>
    <mergeCell ref="D119:E119"/>
    <mergeCell ref="D106:E106"/>
    <mergeCell ref="D95:E95"/>
    <mergeCell ref="D96:E96"/>
    <mergeCell ref="F98:Q100"/>
    <mergeCell ref="F102:Q104"/>
    <mergeCell ref="F105:Q105"/>
    <mergeCell ref="B107:Q107"/>
    <mergeCell ref="A108:B109"/>
    <mergeCell ref="C108:Q108"/>
    <mergeCell ref="A98:A100"/>
    <mergeCell ref="B98:B101"/>
    <mergeCell ref="D116:E116"/>
    <mergeCell ref="D94:E94"/>
    <mergeCell ref="D59:K59"/>
    <mergeCell ref="F118:Q118"/>
    <mergeCell ref="F119:Q119"/>
    <mergeCell ref="F106:Q106"/>
    <mergeCell ref="D117:E117"/>
    <mergeCell ref="D118:E118"/>
    <mergeCell ref="F120:Q120"/>
    <mergeCell ref="C109:Q109"/>
    <mergeCell ref="D79:E79"/>
    <mergeCell ref="F77:Q77"/>
    <mergeCell ref="F78:Q78"/>
    <mergeCell ref="D83:E83"/>
    <mergeCell ref="D84:E84"/>
    <mergeCell ref="F83:Q83"/>
    <mergeCell ref="D91:E91"/>
    <mergeCell ref="D92:E92"/>
    <mergeCell ref="F85:Q85"/>
    <mergeCell ref="D85:E86"/>
    <mergeCell ref="D81:E81"/>
    <mergeCell ref="F81:Q81"/>
    <mergeCell ref="D93:E93"/>
    <mergeCell ref="F92:Q92"/>
    <mergeCell ref="F79:Q79"/>
    <mergeCell ref="F93:Q93"/>
    <mergeCell ref="D78:E78"/>
    <mergeCell ref="A74:A89"/>
    <mergeCell ref="G6:R6"/>
    <mergeCell ref="G7:J7"/>
    <mergeCell ref="G9:J9"/>
    <mergeCell ref="G11:J11"/>
    <mergeCell ref="G13:J13"/>
    <mergeCell ref="G15:J15"/>
    <mergeCell ref="G17:J17"/>
    <mergeCell ref="D87:E87"/>
    <mergeCell ref="G48:J48"/>
    <mergeCell ref="G50:J50"/>
    <mergeCell ref="G52:J52"/>
    <mergeCell ref="G54:J54"/>
    <mergeCell ref="B60:D60"/>
    <mergeCell ref="G19:J19"/>
    <mergeCell ref="G21:J21"/>
    <mergeCell ref="G23:J23"/>
    <mergeCell ref="C85:C86"/>
    <mergeCell ref="D89:E89"/>
    <mergeCell ref="G37:J37"/>
    <mergeCell ref="G39:J39"/>
    <mergeCell ref="B7:B59"/>
    <mergeCell ref="D49:K49"/>
    <mergeCell ref="E5:F5"/>
    <mergeCell ref="G5:R5"/>
    <mergeCell ref="D53:K53"/>
    <mergeCell ref="D55:K55"/>
    <mergeCell ref="D70:Q70"/>
    <mergeCell ref="F116:Q116"/>
    <mergeCell ref="B73:Q73"/>
    <mergeCell ref="B61:Q61"/>
    <mergeCell ref="B62:Q62"/>
    <mergeCell ref="B63:B69"/>
    <mergeCell ref="D63:R63"/>
    <mergeCell ref="D64:E64"/>
    <mergeCell ref="G64:Q64"/>
    <mergeCell ref="D65:E65"/>
    <mergeCell ref="G65:Q65"/>
    <mergeCell ref="D66:E66"/>
    <mergeCell ref="G66:Q66"/>
    <mergeCell ref="D67:E67"/>
    <mergeCell ref="G67:Q67"/>
    <mergeCell ref="D68:E68"/>
    <mergeCell ref="G69:Q69"/>
    <mergeCell ref="C69:E69"/>
    <mergeCell ref="B83:B87"/>
    <mergeCell ref="F80:Q80"/>
  </mergeCells>
  <pageMargins left="0.5" right="0.5" top="0.5" bottom="0.5" header="0.5" footer="0.5"/>
  <pageSetup scale="35" orientation="portrait" r:id="rId1"/>
  <headerFooter alignWithMargins="0">
    <oddFooter>&amp;R&amp;8&amp;F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$Resources:pws,CType_PWS_Document(1);" ma:contentTypeID="0x0101008A98423170284BEEB635F43C3CF4E98B001FD685F6E4106140B391CCEDD6650DDF" ma:contentTypeVersion="2" ma:contentTypeDescription="" ma:contentTypeScope="" ma:versionID="64edf356460d8a732899fde272badba7">
  <xsd:schema xmlns:xsd="http://www.w3.org/2001/XMLSchema" xmlns:xs="http://www.w3.org/2001/XMLSchema" xmlns:p="http://schemas.microsoft.com/office/2006/metadata/properties" xmlns:ns2="BFCE298E-4256-4550-836D-72BEC94BF4C6" xmlns:ns3="32d29818-a325-49d3-b6eb-f44b68463d2a" targetNamespace="http://schemas.microsoft.com/office/2006/metadata/properties" ma:root="true" ma:fieldsID="cd5f0b5105c1817eabb9306fe36074f1" ns2:_="" ns3:_="">
    <xsd:import namespace="BFCE298E-4256-4550-836D-72BEC94BF4C6"/>
    <xsd:import namespace="32d29818-a325-49d3-b6eb-f44b68463d2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tatu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CE298E-4256-4550-836D-72BEC94BF4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9" nillable="true" ma:displayName="Status" ma:default="Draft" ma:internalName="Status">
      <xsd:simpleType>
        <xsd:restriction base="dms:Choice">
          <xsd:enumeration value="Draft"/>
          <xsd:enumeration value="Ready For Review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29818-a325-49d3-b6eb-f44b68463d2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Status xmlns="BFCE298E-4256-4550-836D-72BEC94BF4C6">Final</Status>
    <Owner xmlns="BFCE298E-4256-4550-836D-72BEC94BF4C6">
      <UserInfo xmlns="BFCE298E-4256-4550-836D-72BEC94BF4C6">
        <DisplayName xmlns="BFCE298E-4256-4550-836D-72BEC94BF4C6">Alfredo Hernandez</DisplayName>
        <AccountId xmlns="BFCE298E-4256-4550-836D-72BEC94BF4C6">140</AccountId>
        <AccountType xmlns="BFCE298E-4256-4550-836D-72BEC94BF4C6"/>
      </UserInfo>
    </Owner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81505F-69DF-4A25-86F9-A85DE38F553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A892BBA-9E11-4E9E-9353-1DA4777F92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CE298E-4256-4550-836D-72BEC94BF4C6"/>
    <ds:schemaRef ds:uri="32d29818-a325-49d3-b6eb-f44b68463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D7E682-484F-4714-BE3B-8B17F8C4F377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32d29818-a325-49d3-b6eb-f44b68463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FCE298E-4256-4550-836D-72BEC94BF4C6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84F2E05-D7A7-441A-9D3C-40F2D49CAD9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1230323-FDE0-491F-9395-EC9AF3328B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Project Budget Overview</vt:lpstr>
      <vt:lpstr>Valid Values and Workbook Info</vt:lpstr>
      <vt:lpstr>Project Subcontractor Budgets</vt:lpstr>
      <vt:lpstr>Participant Support Budget</vt:lpstr>
      <vt:lpstr>Proposal Budget Year 1</vt:lpstr>
      <vt:lpstr>Proposal Budget Year 2</vt:lpstr>
      <vt:lpstr>Proposal Budget Year 3</vt:lpstr>
      <vt:lpstr>Proposal Budget Year 4</vt:lpstr>
      <vt:lpstr>Proposal Budget Year 5</vt:lpstr>
      <vt:lpstr>Level 4 Summary By Year</vt:lpstr>
      <vt:lpstr>Level 3 Summary By Year</vt:lpstr>
      <vt:lpstr>'Level 3 Summary By Year'!Print_Area</vt:lpstr>
      <vt:lpstr>'Level 4 Summary By Year'!Print_Area</vt:lpstr>
      <vt:lpstr>'Project Subcontractor Budgets'!Print_Area</vt:lpstr>
      <vt:lpstr>'Proposal Budget Year 1'!Print_Area</vt:lpstr>
      <vt:lpstr>'Proposal Budget Year 2'!Print_Area</vt:lpstr>
      <vt:lpstr>'Proposal Budget Year 3'!Print_Area</vt:lpstr>
      <vt:lpstr>'Proposal Budget Year 4'!Print_Area</vt:lpstr>
      <vt:lpstr>'Proposal Budget Year 5'!Print_Area</vt:lpstr>
    </vt:vector>
  </TitlesOfParts>
  <Company>FIU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BudgetSheet - Revised 04-08-11</dc:title>
  <dc:creator>gutierrr</dc:creator>
  <cp:lastModifiedBy>Ludmilla Champagne</cp:lastModifiedBy>
  <cp:lastPrinted>2016-06-27T18:54:46Z</cp:lastPrinted>
  <dcterms:created xsi:type="dcterms:W3CDTF">2000-12-20T18:51:20Z</dcterms:created>
  <dcterms:modified xsi:type="dcterms:W3CDTF">2024-03-20T19:44:34Z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CW6YHXVAE44U-194-580</vt:lpwstr>
  </property>
  <property fmtid="{D5CDD505-2E9C-101B-9397-08002B2CF9AE}" pid="3" name="_dlc_DocIdItemGuid">
    <vt:lpwstr>289fc068-76bf-41f3-a985-33d012096ede</vt:lpwstr>
  </property>
  <property fmtid="{D5CDD505-2E9C-101B-9397-08002B2CF9AE}" pid="4" name="_dlc_DocIdUrl">
    <vt:lpwstr>https://intranet.fiu.edu/research/RDS/Clearance/_layouts/DocIdRedir.aspx?ID=CW6YHXVAE44U-194-580, CW6YHXVAE44U-194-580</vt:lpwstr>
  </property>
  <property fmtid="{D5CDD505-2E9C-101B-9397-08002B2CF9AE}" pid="5" name="display_urn:schemas-microsoft-com:office:office#Owner">
    <vt:lpwstr>Alfredo Hernandez</vt:lpwstr>
  </property>
  <property fmtid="{D5CDD505-2E9C-101B-9397-08002B2CF9AE}" pid="6" name="ContentTypeId">
    <vt:lpwstr>0x0101008A98423170284BEEB635F43C3CF4E98B001FD685F6E4106140B391CCEDD6650DDF</vt:lpwstr>
  </property>
</Properties>
</file>