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fiudit-my.sharepoint.com/personal/emgreen_fiu_edu/Documents/Documents/FIU Docs/2026 FIU Forms/"/>
    </mc:Choice>
  </mc:AlternateContent>
  <xr:revisionPtr revIDLastSave="97" documentId="8_{AEFDCCA8-260A-4BCB-AFAE-4EF3570846DB}" xr6:coauthVersionLast="47" xr6:coauthVersionMax="47" xr10:uidLastSave="{114471F8-8911-4094-B546-D076570CF65E}"/>
  <bookViews>
    <workbookView xWindow="28680" yWindow="60" windowWidth="29040" windowHeight="15720" tabRatio="895" xr2:uid="{00000000-000D-0000-FFFF-FFFF00000000}"/>
  </bookViews>
  <sheets>
    <sheet name="Project Budget Overview" sheetId="10" r:id="rId1"/>
    <sheet name="Project Subcontractor Budgets" sheetId="8" r:id="rId2"/>
    <sheet name="Participant Support Budget" sheetId="16" r:id="rId3"/>
    <sheet name="Proposal Budget Year 1" sheetId="13" r:id="rId4"/>
    <sheet name="Proposal Budget Year 2" sheetId="2" r:id="rId5"/>
    <sheet name="Proposal Budget Year 3" sheetId="1" r:id="rId6"/>
    <sheet name="Proposal Budget Year 4" sheetId="4" r:id="rId7"/>
    <sheet name="Proposal Budget Year 5" sheetId="5" r:id="rId8"/>
    <sheet name="Level 4 Summary By Year" sheetId="7" r:id="rId9"/>
    <sheet name="Level 3 Summary By Year" sheetId="15" r:id="rId10"/>
    <sheet name="Valid Values and Workbook Info" sheetId="9" state="hidden" r:id="rId11"/>
    <sheet name="GL Account Information" sheetId="17" state="hidden" r:id="rId12"/>
  </sheets>
  <definedNames>
    <definedName name="_xlnm.Print_Area" localSheetId="9">'Level 3 Summary By Year'!$A$1:$G$14</definedName>
    <definedName name="_xlnm.Print_Area" localSheetId="8">'Level 4 Summary By Year'!$A$1:$G$41</definedName>
    <definedName name="_xlnm.Print_Area" localSheetId="1">'Project Subcontractor Budgets'!$A$1:$H$56</definedName>
    <definedName name="_xlnm.Print_Area" localSheetId="3">'Proposal Budget Year 1'!$A$1:$R$138</definedName>
    <definedName name="_xlnm.Print_Area" localSheetId="4">'Proposal Budget Year 2'!$A$1:$R$138</definedName>
    <definedName name="_xlnm.Print_Area" localSheetId="5">'Proposal Budget Year 3'!$A$1:$R$138</definedName>
    <definedName name="_xlnm.Print_Area" localSheetId="6">'Proposal Budget Year 4'!$A$1:$R$138</definedName>
    <definedName name="_xlnm.Print_Area" localSheetId="7">'Proposal Budget Year 5'!$A$1:$R$138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5" l="1"/>
  <c r="D90" i="4"/>
  <c r="D94" i="2"/>
  <c r="D95" i="2"/>
  <c r="D96" i="2" s="1"/>
  <c r="D93" i="2"/>
  <c r="D92" i="2"/>
  <c r="D90" i="2"/>
  <c r="D88" i="2"/>
  <c r="D87" i="2"/>
  <c r="D91" i="13"/>
  <c r="D92" i="13" s="1"/>
  <c r="D93" i="13" s="1"/>
  <c r="D94" i="13" s="1"/>
  <c r="D95" i="13" s="1"/>
  <c r="D96" i="13" s="1"/>
  <c r="D87" i="13"/>
  <c r="D88" i="13" s="1"/>
  <c r="N8" i="13"/>
  <c r="R70" i="1"/>
  <c r="R70" i="5"/>
  <c r="D63" i="5"/>
  <c r="G6" i="5"/>
  <c r="D47" i="4"/>
  <c r="D63" i="1"/>
  <c r="F14" i="9"/>
  <c r="F13" i="9"/>
  <c r="F12" i="9"/>
  <c r="F11" i="9"/>
  <c r="D47" i="5" s="1"/>
  <c r="F10" i="9"/>
  <c r="F9" i="9"/>
  <c r="E14" i="9"/>
  <c r="E13" i="9"/>
  <c r="E12" i="9"/>
  <c r="R70" i="4" s="1"/>
  <c r="E11" i="9"/>
  <c r="E10" i="9"/>
  <c r="G6" i="4" s="1"/>
  <c r="E9" i="9"/>
  <c r="D14" i="9"/>
  <c r="D13" i="9"/>
  <c r="D12" i="9"/>
  <c r="D11" i="9"/>
  <c r="D47" i="1" s="1"/>
  <c r="D10" i="9"/>
  <c r="G6" i="1" s="1"/>
  <c r="D9" i="9"/>
  <c r="C10" i="9"/>
  <c r="G6" i="2" s="1"/>
  <c r="C11" i="9"/>
  <c r="D47" i="2" s="1"/>
  <c r="C12" i="9"/>
  <c r="C13" i="9"/>
  <c r="C14" i="9"/>
  <c r="C9" i="9"/>
  <c r="L3" i="5"/>
  <c r="C3" i="5"/>
  <c r="H9" i="16"/>
  <c r="H8" i="16"/>
  <c r="H10" i="16" s="1"/>
  <c r="H7" i="16"/>
  <c r="H6" i="16"/>
  <c r="C20" i="8"/>
  <c r="C24" i="8"/>
  <c r="C45" i="8"/>
  <c r="C44" i="8" s="1"/>
  <c r="C49" i="8"/>
  <c r="D49" i="8" s="1"/>
  <c r="C48" i="8"/>
  <c r="C53" i="8"/>
  <c r="C52" i="8" s="1"/>
  <c r="C23" i="8"/>
  <c r="D21" i="8"/>
  <c r="E21" i="8" s="1"/>
  <c r="D20" i="8"/>
  <c r="D19" i="8" s="1"/>
  <c r="D37" i="8"/>
  <c r="D36" i="8"/>
  <c r="D35" i="8" s="1"/>
  <c r="D45" i="8"/>
  <c r="D44" i="8" s="1"/>
  <c r="D43" i="8" s="1"/>
  <c r="H50" i="8"/>
  <c r="H46" i="8"/>
  <c r="E45" i="8"/>
  <c r="F45" i="8" s="1"/>
  <c r="G45" i="8" s="1"/>
  <c r="H42" i="8"/>
  <c r="H38" i="8"/>
  <c r="E37" i="8"/>
  <c r="F37" i="8" s="1"/>
  <c r="G37" i="8" s="1"/>
  <c r="H34" i="8"/>
  <c r="H30" i="8"/>
  <c r="H26" i="8"/>
  <c r="H22" i="8"/>
  <c r="H18" i="8"/>
  <c r="H14" i="8"/>
  <c r="H10" i="8"/>
  <c r="H6" i="8"/>
  <c r="R70" i="13"/>
  <c r="D63" i="13"/>
  <c r="K58" i="13"/>
  <c r="Q58" i="13" s="1"/>
  <c r="Q59" i="13" s="1"/>
  <c r="K56" i="13"/>
  <c r="K54" i="13"/>
  <c r="P54" i="13" s="1"/>
  <c r="P55" i="13" s="1"/>
  <c r="K52" i="13"/>
  <c r="K52" i="2" s="1"/>
  <c r="K50" i="13"/>
  <c r="O50" i="13" s="1"/>
  <c r="O51" i="13" s="1"/>
  <c r="K48" i="13"/>
  <c r="O48" i="13" s="1"/>
  <c r="O49" i="13" s="1"/>
  <c r="K45" i="13"/>
  <c r="K45" i="2" s="1"/>
  <c r="Q45" i="2" s="1"/>
  <c r="K43" i="13"/>
  <c r="K43" i="2" s="1"/>
  <c r="K43" i="1" s="1"/>
  <c r="P43" i="1" s="1"/>
  <c r="P44" i="1" s="1"/>
  <c r="K41" i="13"/>
  <c r="K41" i="2" s="1"/>
  <c r="O41" i="2" s="1"/>
  <c r="K39" i="13"/>
  <c r="K39" i="2" s="1"/>
  <c r="K39" i="1" s="1"/>
  <c r="K37" i="13"/>
  <c r="K37" i="2" s="1"/>
  <c r="K35" i="13"/>
  <c r="K35" i="2" s="1"/>
  <c r="K35" i="1" s="1"/>
  <c r="P35" i="1" s="1"/>
  <c r="K33" i="13"/>
  <c r="P33" i="13" s="1"/>
  <c r="K31" i="13"/>
  <c r="K31" i="2" s="1"/>
  <c r="K31" i="1" s="1"/>
  <c r="K29" i="13"/>
  <c r="K29" i="2" s="1"/>
  <c r="K29" i="1" s="1"/>
  <c r="K27" i="13"/>
  <c r="Q27" i="13" s="1"/>
  <c r="Q28" i="13" s="1"/>
  <c r="K25" i="13"/>
  <c r="Q25" i="13" s="1"/>
  <c r="Q26" i="13" s="1"/>
  <c r="K23" i="13"/>
  <c r="K23" i="2" s="1"/>
  <c r="K23" i="1" s="1"/>
  <c r="K21" i="13"/>
  <c r="Q21" i="13" s="1"/>
  <c r="Q22" i="13" s="1"/>
  <c r="K19" i="13"/>
  <c r="K19" i="2" s="1"/>
  <c r="K17" i="13"/>
  <c r="K17" i="2" s="1"/>
  <c r="K15" i="13"/>
  <c r="K15" i="2" s="1"/>
  <c r="K15" i="1" s="1"/>
  <c r="K13" i="13"/>
  <c r="K13" i="2" s="1"/>
  <c r="K13" i="1" s="1"/>
  <c r="P13" i="1" s="1"/>
  <c r="K11" i="13"/>
  <c r="P11" i="13" s="1"/>
  <c r="P12" i="13" s="1"/>
  <c r="K9" i="13"/>
  <c r="Q9" i="13" s="1"/>
  <c r="Q10" i="13" s="1"/>
  <c r="K9" i="2"/>
  <c r="P9" i="2" s="1"/>
  <c r="K7" i="13"/>
  <c r="K7" i="2" s="1"/>
  <c r="K7" i="1" s="1"/>
  <c r="O9" i="13"/>
  <c r="G6" i="13"/>
  <c r="D47" i="13"/>
  <c r="A44" i="10"/>
  <c r="A22" i="10"/>
  <c r="F60" i="5"/>
  <c r="E45" i="5"/>
  <c r="E43" i="5"/>
  <c r="F60" i="4"/>
  <c r="E60" i="4"/>
  <c r="F60" i="1"/>
  <c r="E60" i="1"/>
  <c r="F60" i="2"/>
  <c r="E60" i="2"/>
  <c r="R106" i="2"/>
  <c r="R106" i="1" s="1"/>
  <c r="F29" i="7"/>
  <c r="E29" i="7"/>
  <c r="D29" i="7"/>
  <c r="C29" i="7"/>
  <c r="B29" i="7"/>
  <c r="R125" i="13"/>
  <c r="B10" i="15" s="1"/>
  <c r="G58" i="5"/>
  <c r="G56" i="5"/>
  <c r="G45" i="5"/>
  <c r="G43" i="5"/>
  <c r="G41" i="5"/>
  <c r="G39" i="5"/>
  <c r="G37" i="5"/>
  <c r="G58" i="4"/>
  <c r="G56" i="4"/>
  <c r="G45" i="4"/>
  <c r="G43" i="4"/>
  <c r="G41" i="4"/>
  <c r="G39" i="4"/>
  <c r="G37" i="4"/>
  <c r="G58" i="1"/>
  <c r="G56" i="1"/>
  <c r="G45" i="1"/>
  <c r="G43" i="1"/>
  <c r="G41" i="1"/>
  <c r="G39" i="1"/>
  <c r="G37" i="1"/>
  <c r="G58" i="2"/>
  <c r="G56" i="2"/>
  <c r="G45" i="2"/>
  <c r="G43" i="2"/>
  <c r="G41" i="2"/>
  <c r="F60" i="13"/>
  <c r="C10" i="16"/>
  <c r="R89" i="13" s="1"/>
  <c r="R69" i="1"/>
  <c r="G39" i="2"/>
  <c r="G37" i="2"/>
  <c r="F69" i="13"/>
  <c r="R69" i="13"/>
  <c r="B6" i="7" s="1"/>
  <c r="G45" i="13"/>
  <c r="G43" i="13"/>
  <c r="G41" i="13"/>
  <c r="G39" i="13"/>
  <c r="G37" i="13"/>
  <c r="G58" i="13"/>
  <c r="G56" i="13"/>
  <c r="D3" i="16"/>
  <c r="D2" i="16"/>
  <c r="F13" i="7"/>
  <c r="E13" i="7"/>
  <c r="D13" i="7"/>
  <c r="C13" i="7"/>
  <c r="B13" i="7"/>
  <c r="D10" i="16"/>
  <c r="R89" i="2"/>
  <c r="R97" i="2" s="1"/>
  <c r="C6" i="15" s="1"/>
  <c r="C12" i="7"/>
  <c r="E10" i="16"/>
  <c r="R89" i="1"/>
  <c r="D12" i="7" s="1"/>
  <c r="F10" i="16"/>
  <c r="R89" i="4" s="1"/>
  <c r="G10" i="16"/>
  <c r="R89" i="5"/>
  <c r="R97" i="5" s="1"/>
  <c r="L16" i="2"/>
  <c r="G54" i="13"/>
  <c r="G52" i="13"/>
  <c r="G50" i="13"/>
  <c r="G35" i="13"/>
  <c r="G33" i="13"/>
  <c r="G31" i="13"/>
  <c r="G29" i="13"/>
  <c r="G27" i="13"/>
  <c r="G25" i="13"/>
  <c r="G23" i="13"/>
  <c r="G21" i="13"/>
  <c r="G19" i="13"/>
  <c r="G17" i="13"/>
  <c r="G15" i="13"/>
  <c r="G13" i="13"/>
  <c r="G11" i="13"/>
  <c r="G48" i="13"/>
  <c r="G9" i="13"/>
  <c r="G7" i="13"/>
  <c r="F69" i="5"/>
  <c r="F69" i="4"/>
  <c r="F69" i="1"/>
  <c r="G9" i="1"/>
  <c r="F69" i="2"/>
  <c r="D76" i="13"/>
  <c r="D77" i="13" s="1"/>
  <c r="D78" i="13" s="1"/>
  <c r="D79" i="13" s="1"/>
  <c r="D80" i="13" s="1"/>
  <c r="D81" i="13" s="1"/>
  <c r="D82" i="13" s="1"/>
  <c r="D83" i="13" s="1"/>
  <c r="D84" i="13" s="1"/>
  <c r="D85" i="13" s="1"/>
  <c r="D76" i="2"/>
  <c r="D77" i="2"/>
  <c r="D78" i="2"/>
  <c r="D79" i="2"/>
  <c r="D80" i="2"/>
  <c r="D81" i="2" s="1"/>
  <c r="D82" i="2" s="1"/>
  <c r="D83" i="2" s="1"/>
  <c r="D84" i="2" s="1"/>
  <c r="D85" i="2" s="1"/>
  <c r="D76" i="1"/>
  <c r="D77" i="1"/>
  <c r="D78" i="1" s="1"/>
  <c r="D79" i="1" s="1"/>
  <c r="D80" i="1" s="1"/>
  <c r="D81" i="1" s="1"/>
  <c r="D82" i="1" s="1"/>
  <c r="D83" i="1" s="1"/>
  <c r="D84" i="1" s="1"/>
  <c r="D85" i="1" s="1"/>
  <c r="D111" i="13"/>
  <c r="D112" i="13" s="1"/>
  <c r="D113" i="13" s="1"/>
  <c r="D114" i="13" s="1"/>
  <c r="D115" i="13" s="1"/>
  <c r="D116" i="13" s="1"/>
  <c r="D117" i="13" s="1"/>
  <c r="D118" i="13" s="1"/>
  <c r="D119" i="13" s="1"/>
  <c r="D120" i="13" s="1"/>
  <c r="D121" i="13" s="1"/>
  <c r="D122" i="13" s="1"/>
  <c r="D123" i="13" s="1"/>
  <c r="D124" i="13" s="1"/>
  <c r="D111" i="2"/>
  <c r="D112" i="2" s="1"/>
  <c r="D113" i="2" s="1"/>
  <c r="D114" i="2" s="1"/>
  <c r="D115" i="2" s="1"/>
  <c r="D116" i="2" s="1"/>
  <c r="D117" i="2" s="1"/>
  <c r="D118" i="2" s="1"/>
  <c r="D119" i="2" s="1"/>
  <c r="D120" i="2" s="1"/>
  <c r="D121" i="2" s="1"/>
  <c r="D122" i="2" s="1"/>
  <c r="D123" i="2" s="1"/>
  <c r="D124" i="2" s="1"/>
  <c r="D111" i="1"/>
  <c r="D112" i="1" s="1"/>
  <c r="D113" i="1" s="1"/>
  <c r="D114" i="1" s="1"/>
  <c r="D115" i="1" s="1"/>
  <c r="D116" i="1" s="1"/>
  <c r="D117" i="1" s="1"/>
  <c r="D118" i="1" s="1"/>
  <c r="D119" i="1" s="1"/>
  <c r="D120" i="1" s="1"/>
  <c r="D121" i="1" s="1"/>
  <c r="D122" i="1" s="1"/>
  <c r="D123" i="1" s="1"/>
  <c r="D124" i="1" s="1"/>
  <c r="D111" i="4"/>
  <c r="D112" i="4" s="1"/>
  <c r="D113" i="4" s="1"/>
  <c r="D114" i="4" s="1"/>
  <c r="D115" i="4" s="1"/>
  <c r="D116" i="4" s="1"/>
  <c r="D117" i="4" s="1"/>
  <c r="D118" i="4" s="1"/>
  <c r="D119" i="4" s="1"/>
  <c r="D120" i="4" s="1"/>
  <c r="D121" i="4" s="1"/>
  <c r="D122" i="4" s="1"/>
  <c r="D123" i="4" s="1"/>
  <c r="D124" i="4" s="1"/>
  <c r="D111" i="5"/>
  <c r="D112" i="5" s="1"/>
  <c r="D113" i="5" s="1"/>
  <c r="D114" i="5" s="1"/>
  <c r="D115" i="5" s="1"/>
  <c r="D116" i="5" s="1"/>
  <c r="D117" i="5" s="1"/>
  <c r="D118" i="5" s="1"/>
  <c r="D119" i="5" s="1"/>
  <c r="D120" i="5" s="1"/>
  <c r="D121" i="5" s="1"/>
  <c r="D122" i="5" s="1"/>
  <c r="D123" i="5" s="1"/>
  <c r="D124" i="5" s="1"/>
  <c r="B38" i="7"/>
  <c r="B23" i="7"/>
  <c r="B22" i="7"/>
  <c r="B11" i="7"/>
  <c r="B10" i="7"/>
  <c r="B9" i="7"/>
  <c r="B8" i="7"/>
  <c r="F11" i="15"/>
  <c r="E11" i="15"/>
  <c r="D11" i="15"/>
  <c r="C11" i="15"/>
  <c r="B11" i="15"/>
  <c r="B9" i="15"/>
  <c r="N46" i="5"/>
  <c r="M46" i="5"/>
  <c r="L46" i="5"/>
  <c r="N44" i="5"/>
  <c r="M44" i="5"/>
  <c r="L44" i="5"/>
  <c r="N42" i="5"/>
  <c r="M42" i="5"/>
  <c r="L42" i="5"/>
  <c r="N40" i="5"/>
  <c r="M40" i="5"/>
  <c r="L40" i="5"/>
  <c r="N38" i="5"/>
  <c r="M38" i="5"/>
  <c r="L38" i="5"/>
  <c r="N46" i="4"/>
  <c r="M46" i="4"/>
  <c r="L46" i="4"/>
  <c r="N44" i="4"/>
  <c r="M44" i="4"/>
  <c r="L44" i="4"/>
  <c r="N42" i="4"/>
  <c r="M42" i="4"/>
  <c r="L42" i="4"/>
  <c r="N40" i="4"/>
  <c r="M40" i="4"/>
  <c r="L40" i="4"/>
  <c r="N38" i="4"/>
  <c r="M38" i="4"/>
  <c r="L38" i="4"/>
  <c r="N46" i="1"/>
  <c r="M46" i="1"/>
  <c r="L46" i="1"/>
  <c r="N44" i="1"/>
  <c r="M44" i="1"/>
  <c r="L44" i="1"/>
  <c r="N42" i="1"/>
  <c r="M42" i="1"/>
  <c r="L42" i="1"/>
  <c r="N40" i="1"/>
  <c r="M40" i="1"/>
  <c r="L40" i="1"/>
  <c r="N38" i="1"/>
  <c r="M38" i="1"/>
  <c r="L38" i="1"/>
  <c r="N59" i="2"/>
  <c r="M59" i="2"/>
  <c r="L59" i="2"/>
  <c r="N57" i="2"/>
  <c r="M57" i="2"/>
  <c r="L57" i="2"/>
  <c r="N46" i="2"/>
  <c r="M46" i="2"/>
  <c r="L46" i="2"/>
  <c r="N44" i="2"/>
  <c r="M44" i="2"/>
  <c r="L44" i="2"/>
  <c r="N42" i="2"/>
  <c r="M42" i="2"/>
  <c r="L42" i="2"/>
  <c r="N40" i="2"/>
  <c r="M40" i="2"/>
  <c r="L40" i="2"/>
  <c r="N38" i="2"/>
  <c r="M38" i="2"/>
  <c r="L38" i="2"/>
  <c r="N59" i="1"/>
  <c r="M59" i="1"/>
  <c r="L59" i="1"/>
  <c r="N57" i="1"/>
  <c r="M57" i="1"/>
  <c r="L57" i="1"/>
  <c r="N59" i="4"/>
  <c r="M59" i="4"/>
  <c r="L59" i="4"/>
  <c r="N57" i="4"/>
  <c r="M57" i="4"/>
  <c r="L57" i="4"/>
  <c r="N59" i="5"/>
  <c r="M59" i="5"/>
  <c r="L59" i="5"/>
  <c r="N57" i="5"/>
  <c r="M57" i="5"/>
  <c r="L57" i="5"/>
  <c r="N55" i="5"/>
  <c r="M55" i="5"/>
  <c r="L55" i="5"/>
  <c r="N53" i="5"/>
  <c r="M53" i="5"/>
  <c r="L53" i="5"/>
  <c r="N51" i="5"/>
  <c r="M51" i="5"/>
  <c r="L51" i="5"/>
  <c r="N49" i="5"/>
  <c r="M49" i="5"/>
  <c r="L49" i="5"/>
  <c r="N36" i="5"/>
  <c r="M36" i="5"/>
  <c r="L36" i="5"/>
  <c r="N34" i="5"/>
  <c r="M34" i="5"/>
  <c r="L34" i="5"/>
  <c r="N32" i="5"/>
  <c r="M32" i="5"/>
  <c r="L32" i="5"/>
  <c r="N30" i="5"/>
  <c r="M30" i="5"/>
  <c r="L30" i="5"/>
  <c r="N28" i="5"/>
  <c r="M28" i="5"/>
  <c r="L28" i="5"/>
  <c r="N26" i="5"/>
  <c r="M26" i="5"/>
  <c r="L26" i="5"/>
  <c r="N24" i="5"/>
  <c r="M24" i="5"/>
  <c r="L24" i="5"/>
  <c r="N22" i="5"/>
  <c r="M22" i="5"/>
  <c r="L22" i="5"/>
  <c r="N20" i="5"/>
  <c r="M20" i="5"/>
  <c r="L20" i="5"/>
  <c r="N18" i="5"/>
  <c r="M18" i="5"/>
  <c r="L18" i="5"/>
  <c r="N16" i="5"/>
  <c r="M16" i="5"/>
  <c r="L16" i="5"/>
  <c r="N14" i="5"/>
  <c r="M14" i="5"/>
  <c r="L14" i="5"/>
  <c r="N12" i="5"/>
  <c r="M12" i="5"/>
  <c r="L12" i="5"/>
  <c r="N10" i="5"/>
  <c r="M10" i="5"/>
  <c r="L10" i="5"/>
  <c r="N8" i="5"/>
  <c r="M8" i="5"/>
  <c r="L8" i="5"/>
  <c r="N55" i="4"/>
  <c r="M55" i="4"/>
  <c r="L55" i="4"/>
  <c r="N53" i="4"/>
  <c r="M53" i="4"/>
  <c r="L53" i="4"/>
  <c r="N51" i="4"/>
  <c r="M51" i="4"/>
  <c r="L51" i="4"/>
  <c r="N49" i="4"/>
  <c r="M49" i="4"/>
  <c r="L49" i="4"/>
  <c r="N36" i="4"/>
  <c r="M36" i="4"/>
  <c r="L36" i="4"/>
  <c r="N34" i="4"/>
  <c r="M34" i="4"/>
  <c r="L34" i="4"/>
  <c r="N32" i="4"/>
  <c r="M32" i="4"/>
  <c r="L32" i="4"/>
  <c r="N30" i="4"/>
  <c r="M30" i="4"/>
  <c r="L30" i="4"/>
  <c r="N28" i="4"/>
  <c r="M28" i="4"/>
  <c r="L28" i="4"/>
  <c r="N26" i="4"/>
  <c r="M26" i="4"/>
  <c r="L26" i="4"/>
  <c r="N24" i="4"/>
  <c r="M24" i="4"/>
  <c r="L24" i="4"/>
  <c r="N22" i="4"/>
  <c r="M22" i="4"/>
  <c r="L22" i="4"/>
  <c r="N20" i="4"/>
  <c r="M20" i="4"/>
  <c r="L20" i="4"/>
  <c r="N18" i="4"/>
  <c r="M18" i="4"/>
  <c r="L18" i="4"/>
  <c r="N16" i="4"/>
  <c r="M16" i="4"/>
  <c r="L16" i="4"/>
  <c r="N14" i="4"/>
  <c r="M14" i="4"/>
  <c r="L14" i="4"/>
  <c r="N12" i="4"/>
  <c r="M12" i="4"/>
  <c r="L12" i="4"/>
  <c r="N10" i="4"/>
  <c r="M10" i="4"/>
  <c r="L10" i="4"/>
  <c r="N8" i="4"/>
  <c r="M8" i="4"/>
  <c r="L8" i="4"/>
  <c r="N55" i="1"/>
  <c r="M55" i="1"/>
  <c r="L55" i="1"/>
  <c r="N53" i="1"/>
  <c r="M53" i="1"/>
  <c r="L53" i="1"/>
  <c r="N51" i="1"/>
  <c r="M51" i="1"/>
  <c r="L51" i="1"/>
  <c r="N49" i="1"/>
  <c r="M49" i="1"/>
  <c r="L49" i="1"/>
  <c r="N36" i="1"/>
  <c r="M36" i="1"/>
  <c r="L36" i="1"/>
  <c r="N34" i="1"/>
  <c r="M34" i="1"/>
  <c r="L34" i="1"/>
  <c r="N32" i="1"/>
  <c r="M32" i="1"/>
  <c r="L32" i="1"/>
  <c r="N30" i="1"/>
  <c r="M30" i="1"/>
  <c r="L30" i="1"/>
  <c r="N28" i="1"/>
  <c r="M28" i="1"/>
  <c r="L28" i="1"/>
  <c r="N26" i="1"/>
  <c r="M26" i="1"/>
  <c r="L26" i="1"/>
  <c r="N24" i="1"/>
  <c r="M24" i="1"/>
  <c r="L24" i="1"/>
  <c r="N22" i="1"/>
  <c r="M22" i="1"/>
  <c r="L22" i="1"/>
  <c r="N20" i="1"/>
  <c r="M20" i="1"/>
  <c r="L20" i="1"/>
  <c r="N18" i="1"/>
  <c r="M18" i="1"/>
  <c r="L18" i="1"/>
  <c r="N16" i="1"/>
  <c r="M16" i="1"/>
  <c r="L16" i="1"/>
  <c r="N14" i="1"/>
  <c r="M14" i="1"/>
  <c r="L14" i="1"/>
  <c r="N12" i="1"/>
  <c r="M12" i="1"/>
  <c r="L12" i="1"/>
  <c r="N10" i="1"/>
  <c r="M10" i="1"/>
  <c r="L10" i="1"/>
  <c r="N8" i="1"/>
  <c r="M8" i="1"/>
  <c r="L8" i="1"/>
  <c r="N55" i="2"/>
  <c r="M55" i="2"/>
  <c r="L55" i="2"/>
  <c r="N53" i="2"/>
  <c r="M53" i="2"/>
  <c r="L53" i="2"/>
  <c r="N51" i="2"/>
  <c r="M51" i="2"/>
  <c r="L51" i="2"/>
  <c r="N49" i="2"/>
  <c r="M49" i="2"/>
  <c r="L49" i="2"/>
  <c r="N36" i="2"/>
  <c r="M36" i="2"/>
  <c r="L36" i="2"/>
  <c r="N34" i="2"/>
  <c r="M34" i="2"/>
  <c r="L34" i="2"/>
  <c r="N32" i="2"/>
  <c r="M32" i="2"/>
  <c r="L32" i="2"/>
  <c r="N30" i="2"/>
  <c r="M30" i="2"/>
  <c r="L30" i="2"/>
  <c r="N28" i="2"/>
  <c r="M28" i="2"/>
  <c r="L28" i="2"/>
  <c r="N26" i="2"/>
  <c r="M26" i="2"/>
  <c r="L26" i="2"/>
  <c r="N24" i="2"/>
  <c r="M24" i="2"/>
  <c r="L24" i="2"/>
  <c r="N22" i="2"/>
  <c r="M22" i="2"/>
  <c r="L22" i="2"/>
  <c r="N20" i="2"/>
  <c r="M20" i="2"/>
  <c r="L20" i="2"/>
  <c r="N18" i="2"/>
  <c r="M18" i="2"/>
  <c r="L18" i="2"/>
  <c r="N16" i="2"/>
  <c r="M16" i="2"/>
  <c r="N14" i="2"/>
  <c r="M14" i="2"/>
  <c r="L14" i="2"/>
  <c r="N12" i="2"/>
  <c r="M12" i="2"/>
  <c r="L12" i="2"/>
  <c r="N10" i="2"/>
  <c r="M10" i="2"/>
  <c r="L10" i="2"/>
  <c r="N8" i="2"/>
  <c r="M8" i="2"/>
  <c r="L8" i="2"/>
  <c r="N59" i="13"/>
  <c r="M59" i="13"/>
  <c r="L59" i="13"/>
  <c r="N57" i="13"/>
  <c r="M57" i="13"/>
  <c r="L57" i="13"/>
  <c r="N46" i="13"/>
  <c r="M46" i="13"/>
  <c r="L46" i="13"/>
  <c r="N44" i="13"/>
  <c r="M44" i="13"/>
  <c r="L44" i="13"/>
  <c r="N42" i="13"/>
  <c r="M42" i="13"/>
  <c r="L42" i="13"/>
  <c r="N40" i="13"/>
  <c r="M40" i="13"/>
  <c r="L40" i="13"/>
  <c r="N38" i="13"/>
  <c r="M38" i="13"/>
  <c r="L38" i="13"/>
  <c r="C3" i="15"/>
  <c r="C2" i="15"/>
  <c r="N55" i="13"/>
  <c r="M55" i="13"/>
  <c r="L55" i="13"/>
  <c r="N53" i="13"/>
  <c r="M53" i="13"/>
  <c r="L53" i="13"/>
  <c r="N51" i="13"/>
  <c r="M51" i="13"/>
  <c r="L51" i="13"/>
  <c r="N49" i="13"/>
  <c r="M49" i="13"/>
  <c r="L49" i="13"/>
  <c r="N36" i="13"/>
  <c r="M36" i="13"/>
  <c r="L36" i="13"/>
  <c r="N34" i="13"/>
  <c r="M34" i="13"/>
  <c r="L34" i="13"/>
  <c r="N32" i="13"/>
  <c r="M32" i="13"/>
  <c r="L32" i="13"/>
  <c r="N30" i="13"/>
  <c r="M30" i="13"/>
  <c r="L30" i="13"/>
  <c r="N28" i="13"/>
  <c r="M28" i="13"/>
  <c r="L28" i="13"/>
  <c r="N26" i="13"/>
  <c r="M26" i="13"/>
  <c r="L26" i="13"/>
  <c r="N24" i="13"/>
  <c r="M24" i="13"/>
  <c r="L24" i="13"/>
  <c r="N22" i="13"/>
  <c r="M22" i="13"/>
  <c r="L22" i="13"/>
  <c r="N20" i="13"/>
  <c r="M20" i="13"/>
  <c r="L20" i="13"/>
  <c r="N18" i="13"/>
  <c r="M18" i="13"/>
  <c r="L18" i="13"/>
  <c r="N16" i="13"/>
  <c r="M16" i="13"/>
  <c r="L16" i="13"/>
  <c r="N14" i="13"/>
  <c r="M14" i="13"/>
  <c r="L14" i="13"/>
  <c r="N12" i="13"/>
  <c r="M12" i="13"/>
  <c r="L12" i="13"/>
  <c r="N10" i="13"/>
  <c r="M10" i="13"/>
  <c r="L10" i="13"/>
  <c r="M8" i="13"/>
  <c r="L8" i="13"/>
  <c r="B25" i="7"/>
  <c r="B24" i="7"/>
  <c r="G134" i="13"/>
  <c r="G133" i="13"/>
  <c r="A130" i="13"/>
  <c r="A107" i="13"/>
  <c r="E60" i="13"/>
  <c r="L3" i="13"/>
  <c r="C3" i="13"/>
  <c r="L2" i="13"/>
  <c r="C2" i="13"/>
  <c r="R69" i="5"/>
  <c r="G54" i="5"/>
  <c r="G52" i="5"/>
  <c r="G50" i="5"/>
  <c r="G48" i="5"/>
  <c r="G35" i="5"/>
  <c r="G33" i="5"/>
  <c r="G31" i="5"/>
  <c r="G29" i="5"/>
  <c r="G27" i="5"/>
  <c r="G25" i="5"/>
  <c r="G23" i="5"/>
  <c r="G21" i="5"/>
  <c r="G19" i="5"/>
  <c r="G17" i="5"/>
  <c r="G15" i="5"/>
  <c r="G13" i="5"/>
  <c r="G11" i="5"/>
  <c r="G9" i="5"/>
  <c r="G7" i="5"/>
  <c r="R69" i="4"/>
  <c r="E6" i="7" s="1"/>
  <c r="G54" i="4"/>
  <c r="G52" i="4"/>
  <c r="G50" i="4"/>
  <c r="G48" i="4"/>
  <c r="G35" i="4"/>
  <c r="G33" i="4"/>
  <c r="G31" i="4"/>
  <c r="G29" i="4"/>
  <c r="G27" i="4"/>
  <c r="G25" i="4"/>
  <c r="G23" i="4"/>
  <c r="G21" i="4"/>
  <c r="G19" i="4"/>
  <c r="G17" i="4"/>
  <c r="G15" i="4"/>
  <c r="G13" i="4"/>
  <c r="G11" i="4"/>
  <c r="G9" i="4"/>
  <c r="G7" i="4"/>
  <c r="D6" i="7"/>
  <c r="G54" i="1"/>
  <c r="G52" i="1"/>
  <c r="G50" i="1"/>
  <c r="G48" i="1"/>
  <c r="G35" i="1"/>
  <c r="G33" i="1"/>
  <c r="G31" i="1"/>
  <c r="G29" i="1"/>
  <c r="G27" i="1"/>
  <c r="G25" i="1"/>
  <c r="G23" i="1"/>
  <c r="G21" i="1"/>
  <c r="G19" i="1"/>
  <c r="G17" i="1"/>
  <c r="G15" i="1"/>
  <c r="G13" i="1"/>
  <c r="G11" i="1"/>
  <c r="G7" i="1"/>
  <c r="R69" i="2"/>
  <c r="C6" i="7"/>
  <c r="G54" i="2"/>
  <c r="G52" i="2"/>
  <c r="G50" i="2"/>
  <c r="G48" i="2"/>
  <c r="G35" i="2"/>
  <c r="G33" i="2"/>
  <c r="G31" i="2"/>
  <c r="G29" i="2"/>
  <c r="G27" i="2"/>
  <c r="G25" i="2"/>
  <c r="G23" i="2"/>
  <c r="G21" i="2"/>
  <c r="G19" i="2"/>
  <c r="G17" i="2"/>
  <c r="G15" i="2"/>
  <c r="G13" i="2"/>
  <c r="G11" i="2"/>
  <c r="G9" i="2"/>
  <c r="G7" i="2"/>
  <c r="C2" i="7"/>
  <c r="C3" i="7"/>
  <c r="D2" i="8"/>
  <c r="D3" i="8"/>
  <c r="B26" i="7"/>
  <c r="B14" i="7"/>
  <c r="F6" i="7"/>
  <c r="B27" i="7"/>
  <c r="B15" i="7"/>
  <c r="G133" i="5"/>
  <c r="G133" i="4"/>
  <c r="G133" i="1"/>
  <c r="G133" i="2"/>
  <c r="G134" i="5"/>
  <c r="G134" i="4"/>
  <c r="G134" i="1"/>
  <c r="G134" i="2"/>
  <c r="A25" i="10"/>
  <c r="A26" i="10" s="1"/>
  <c r="A27" i="10" s="1"/>
  <c r="A28" i="10" s="1"/>
  <c r="A29" i="10" s="1"/>
  <c r="A30" i="10" s="1"/>
  <c r="A31" i="10" s="1"/>
  <c r="A32" i="10" s="1"/>
  <c r="A33" i="10" s="1"/>
  <c r="A34" i="10" s="1"/>
  <c r="A35" i="10" s="1"/>
  <c r="A36" i="10" s="1"/>
  <c r="A37" i="10" s="1"/>
  <c r="A38" i="10" s="1"/>
  <c r="A39" i="10" s="1"/>
  <c r="A40" i="10" s="1"/>
  <c r="A41" i="10" s="1"/>
  <c r="A42" i="10" s="1"/>
  <c r="A43" i="10" s="1"/>
  <c r="A47" i="10"/>
  <c r="A48" i="10"/>
  <c r="A49" i="10" s="1"/>
  <c r="A50" i="10" s="1"/>
  <c r="A51" i="10" s="1"/>
  <c r="B28" i="7"/>
  <c r="L3" i="4"/>
  <c r="C3" i="4"/>
  <c r="L3" i="1"/>
  <c r="C3" i="1"/>
  <c r="L2" i="5"/>
  <c r="C2" i="5"/>
  <c r="L2" i="4"/>
  <c r="C2" i="4"/>
  <c r="L2" i="1"/>
  <c r="C2" i="1"/>
  <c r="L2" i="2"/>
  <c r="L3" i="2"/>
  <c r="C3" i="2"/>
  <c r="C2" i="2"/>
  <c r="C41" i="8"/>
  <c r="D41" i="8" s="1"/>
  <c r="C33" i="8"/>
  <c r="C32" i="8" s="1"/>
  <c r="C29" i="8"/>
  <c r="C37" i="8"/>
  <c r="C36" i="8" s="1"/>
  <c r="C25" i="8"/>
  <c r="D25" i="8" s="1"/>
  <c r="C21" i="8"/>
  <c r="C17" i="8"/>
  <c r="C16" i="8" s="1"/>
  <c r="C13" i="8"/>
  <c r="D13" i="8" s="1"/>
  <c r="C9" i="8"/>
  <c r="D9" i="8" s="1"/>
  <c r="R125" i="5"/>
  <c r="F10" i="15" s="1"/>
  <c r="R125" i="4"/>
  <c r="E10" i="15" s="1"/>
  <c r="R125" i="1"/>
  <c r="D10" i="15"/>
  <c r="F38" i="7"/>
  <c r="E38" i="7"/>
  <c r="D38" i="7"/>
  <c r="C38" i="7"/>
  <c r="F37" i="7"/>
  <c r="E37" i="7"/>
  <c r="D37" i="7"/>
  <c r="C37" i="7"/>
  <c r="F36" i="7"/>
  <c r="E36" i="7"/>
  <c r="D36" i="7"/>
  <c r="C36" i="7"/>
  <c r="F35" i="7"/>
  <c r="E35" i="7"/>
  <c r="D35" i="7"/>
  <c r="C35" i="7"/>
  <c r="F34" i="7"/>
  <c r="E34" i="7"/>
  <c r="D34" i="7"/>
  <c r="C34" i="7"/>
  <c r="F33" i="7"/>
  <c r="E33" i="7"/>
  <c r="D33" i="7"/>
  <c r="C33" i="7"/>
  <c r="F32" i="7"/>
  <c r="E32" i="7"/>
  <c r="D32" i="7"/>
  <c r="C32" i="7"/>
  <c r="F31" i="7"/>
  <c r="E31" i="7"/>
  <c r="D31" i="7"/>
  <c r="C31" i="7"/>
  <c r="F30" i="7"/>
  <c r="E30" i="7"/>
  <c r="D30" i="7"/>
  <c r="F28" i="7"/>
  <c r="E28" i="7"/>
  <c r="D28" i="7"/>
  <c r="F27" i="7"/>
  <c r="E27" i="7"/>
  <c r="D27" i="7"/>
  <c r="F26" i="7"/>
  <c r="E26" i="7"/>
  <c r="D26" i="7"/>
  <c r="C26" i="7"/>
  <c r="F25" i="7"/>
  <c r="E25" i="7"/>
  <c r="D25" i="7"/>
  <c r="C25" i="7"/>
  <c r="F24" i="7"/>
  <c r="E24" i="7"/>
  <c r="D24" i="7"/>
  <c r="C24" i="7"/>
  <c r="F23" i="7"/>
  <c r="E23" i="7"/>
  <c r="D23" i="7"/>
  <c r="C23" i="7"/>
  <c r="F19" i="7"/>
  <c r="E19" i="7"/>
  <c r="D19" i="7"/>
  <c r="C19" i="7"/>
  <c r="F18" i="7"/>
  <c r="E18" i="7"/>
  <c r="D18" i="7"/>
  <c r="C18" i="7"/>
  <c r="F17" i="7"/>
  <c r="E17" i="7"/>
  <c r="D17" i="7"/>
  <c r="C17" i="7"/>
  <c r="F16" i="7"/>
  <c r="E16" i="7"/>
  <c r="D16" i="7"/>
  <c r="C16" i="7"/>
  <c r="F15" i="7"/>
  <c r="E15" i="7"/>
  <c r="D15" i="7"/>
  <c r="C15" i="7"/>
  <c r="F14" i="7"/>
  <c r="E14" i="7"/>
  <c r="D14" i="7"/>
  <c r="C14" i="7"/>
  <c r="F11" i="7"/>
  <c r="E11" i="7"/>
  <c r="D11" i="7"/>
  <c r="C11" i="7"/>
  <c r="F10" i="7"/>
  <c r="E10" i="7"/>
  <c r="D10" i="7"/>
  <c r="C10" i="7"/>
  <c r="F9" i="7"/>
  <c r="E9" i="7"/>
  <c r="D9" i="7"/>
  <c r="C9" i="7"/>
  <c r="F8" i="7"/>
  <c r="E8" i="7"/>
  <c r="D8" i="7"/>
  <c r="C8" i="7"/>
  <c r="A130" i="5"/>
  <c r="D76" i="5"/>
  <c r="D77" i="5" s="1"/>
  <c r="D78" i="5" s="1"/>
  <c r="D79" i="5" s="1"/>
  <c r="D80" i="5" s="1"/>
  <c r="D81" i="5" s="1"/>
  <c r="D82" i="5" s="1"/>
  <c r="D83" i="5" s="1"/>
  <c r="D84" i="5" s="1"/>
  <c r="D85" i="5" s="1"/>
  <c r="D90" i="5" s="1"/>
  <c r="D91" i="5" s="1"/>
  <c r="D92" i="5" s="1"/>
  <c r="A130" i="4"/>
  <c r="D76" i="4"/>
  <c r="D77" i="4"/>
  <c r="D78" i="4" s="1"/>
  <c r="D79" i="4" s="1"/>
  <c r="D80" i="4" s="1"/>
  <c r="D81" i="4" s="1"/>
  <c r="D82" i="4" s="1"/>
  <c r="D83" i="4" s="1"/>
  <c r="D84" i="4" s="1"/>
  <c r="D85" i="4" s="1"/>
  <c r="A130" i="2"/>
  <c r="A130" i="1"/>
  <c r="A120" i="1"/>
  <c r="A120" i="4"/>
  <c r="B30" i="7"/>
  <c r="B16" i="7"/>
  <c r="C28" i="7"/>
  <c r="D94" i="5"/>
  <c r="D95" i="5" s="1"/>
  <c r="D96" i="5" s="1"/>
  <c r="B31" i="7"/>
  <c r="B17" i="7"/>
  <c r="C30" i="7"/>
  <c r="C27" i="7"/>
  <c r="R125" i="2"/>
  <c r="A120" i="2" s="1"/>
  <c r="B32" i="7"/>
  <c r="B18" i="7"/>
  <c r="B33" i="7"/>
  <c r="B19" i="7"/>
  <c r="B34" i="7"/>
  <c r="B35" i="7"/>
  <c r="B36" i="7"/>
  <c r="B37" i="7"/>
  <c r="D63" i="2" l="1"/>
  <c r="D63" i="4"/>
  <c r="R70" i="2"/>
  <c r="Q46" i="2"/>
  <c r="O42" i="2"/>
  <c r="P10" i="2"/>
  <c r="P36" i="1"/>
  <c r="P14" i="1"/>
  <c r="A120" i="5"/>
  <c r="C10" i="15"/>
  <c r="P9" i="13"/>
  <c r="P10" i="13" s="1"/>
  <c r="Q13" i="13"/>
  <c r="Q14" i="13" s="1"/>
  <c r="O15" i="13"/>
  <c r="O16" i="13" s="1"/>
  <c r="P15" i="13"/>
  <c r="P16" i="13" s="1"/>
  <c r="Q33" i="13"/>
  <c r="Q34" i="13" s="1"/>
  <c r="P39" i="13"/>
  <c r="P40" i="13" s="1"/>
  <c r="Q43" i="13"/>
  <c r="Q44" i="13" s="1"/>
  <c r="P15" i="2"/>
  <c r="P16" i="2" s="1"/>
  <c r="Q15" i="13"/>
  <c r="Q16" i="13" s="1"/>
  <c r="O27" i="13"/>
  <c r="O28" i="13" s="1"/>
  <c r="P37" i="13"/>
  <c r="P38" i="13" s="1"/>
  <c r="K48" i="2"/>
  <c r="K48" i="1" s="1"/>
  <c r="O48" i="1" s="1"/>
  <c r="O49" i="1" s="1"/>
  <c r="P13" i="13"/>
  <c r="P14" i="13" s="1"/>
  <c r="O15" i="2"/>
  <c r="O16" i="2" s="1"/>
  <c r="P43" i="13"/>
  <c r="P44" i="13" s="1"/>
  <c r="P43" i="2"/>
  <c r="P44" i="2" s="1"/>
  <c r="O35" i="13"/>
  <c r="O36" i="13" s="1"/>
  <c r="K9" i="1"/>
  <c r="O9" i="1" s="1"/>
  <c r="O10" i="1" s="1"/>
  <c r="P35" i="13"/>
  <c r="P36" i="13" s="1"/>
  <c r="K58" i="2"/>
  <c r="O58" i="2" s="1"/>
  <c r="P35" i="2"/>
  <c r="P36" i="2" s="1"/>
  <c r="Q35" i="13"/>
  <c r="Q36" i="13" s="1"/>
  <c r="A120" i="13"/>
  <c r="P31" i="2"/>
  <c r="P32" i="2" s="1"/>
  <c r="P58" i="13"/>
  <c r="P59" i="13" s="1"/>
  <c r="O13" i="13"/>
  <c r="O14" i="13" s="1"/>
  <c r="Q37" i="13"/>
  <c r="Q38" i="13" s="1"/>
  <c r="Q48" i="13"/>
  <c r="Q49" i="13" s="1"/>
  <c r="Q50" i="13"/>
  <c r="Q51" i="13" s="1"/>
  <c r="G26" i="7"/>
  <c r="G17" i="7"/>
  <c r="G30" i="7"/>
  <c r="G23" i="7"/>
  <c r="G15" i="7"/>
  <c r="G27" i="7"/>
  <c r="D86" i="4"/>
  <c r="D91" i="4" s="1"/>
  <c r="D92" i="4" s="1"/>
  <c r="D93" i="4" s="1"/>
  <c r="D94" i="4" s="1"/>
  <c r="D95" i="4" s="1"/>
  <c r="D96" i="4" s="1"/>
  <c r="G34" i="7"/>
  <c r="G37" i="7"/>
  <c r="G11" i="15"/>
  <c r="D86" i="1"/>
  <c r="D91" i="1" s="1"/>
  <c r="D92" i="1" s="1"/>
  <c r="D93" i="1" s="1"/>
  <c r="D94" i="1" s="1"/>
  <c r="D95" i="1" s="1"/>
  <c r="D96" i="1" s="1"/>
  <c r="G24" i="7"/>
  <c r="G10" i="7"/>
  <c r="G29" i="7"/>
  <c r="G28" i="7"/>
  <c r="D86" i="2"/>
  <c r="G33" i="7"/>
  <c r="G18" i="7"/>
  <c r="G6" i="7"/>
  <c r="G8" i="7"/>
  <c r="G32" i="7"/>
  <c r="G14" i="7"/>
  <c r="G9" i="7"/>
  <c r="O13" i="1"/>
  <c r="O14" i="1" s="1"/>
  <c r="Q13" i="1"/>
  <c r="Q14" i="1" s="1"/>
  <c r="G10" i="15"/>
  <c r="G16" i="7"/>
  <c r="G19" i="7"/>
  <c r="G38" i="7"/>
  <c r="O13" i="2"/>
  <c r="O14" i="2" s="1"/>
  <c r="G25" i="7"/>
  <c r="G36" i="7"/>
  <c r="P13" i="2"/>
  <c r="P14" i="2" s="1"/>
  <c r="G35" i="7"/>
  <c r="G31" i="7"/>
  <c r="Q13" i="2"/>
  <c r="Q14" i="2" s="1"/>
  <c r="K17" i="1"/>
  <c r="Q17" i="1" s="1"/>
  <c r="Q18" i="1" s="1"/>
  <c r="Q17" i="2"/>
  <c r="Q18" i="2" s="1"/>
  <c r="P17" i="2"/>
  <c r="P18" i="2" s="1"/>
  <c r="D86" i="13"/>
  <c r="O45" i="2"/>
  <c r="O46" i="2" s="1"/>
  <c r="O25" i="13"/>
  <c r="O26" i="13" s="1"/>
  <c r="Q39" i="13"/>
  <c r="Q40" i="13" s="1"/>
  <c r="P21" i="13"/>
  <c r="P22" i="13" s="1"/>
  <c r="Q9" i="2"/>
  <c r="Q10" i="2" s="1"/>
  <c r="K21" i="2"/>
  <c r="P21" i="2" s="1"/>
  <c r="P22" i="2" s="1"/>
  <c r="P50" i="13"/>
  <c r="P51" i="13" s="1"/>
  <c r="P45" i="13"/>
  <c r="P46" i="13" s="1"/>
  <c r="Q15" i="2"/>
  <c r="Q16" i="2" s="1"/>
  <c r="K54" i="2"/>
  <c r="P54" i="2" s="1"/>
  <c r="P55" i="2" s="1"/>
  <c r="P7" i="13"/>
  <c r="P8" i="13" s="1"/>
  <c r="Q45" i="13"/>
  <c r="Q46" i="13" s="1"/>
  <c r="O54" i="13"/>
  <c r="Q7" i="13"/>
  <c r="Q8" i="13" s="1"/>
  <c r="P7" i="2"/>
  <c r="P8" i="2" s="1"/>
  <c r="K13" i="4"/>
  <c r="P13" i="4" s="1"/>
  <c r="P14" i="4" s="1"/>
  <c r="Q54" i="13"/>
  <c r="Q55" i="13" s="1"/>
  <c r="O45" i="13"/>
  <c r="O46" i="13" s="1"/>
  <c r="O7" i="13"/>
  <c r="O8" i="13" s="1"/>
  <c r="O17" i="13"/>
  <c r="Q7" i="2"/>
  <c r="Q8" i="2" s="1"/>
  <c r="P17" i="13"/>
  <c r="P18" i="13" s="1"/>
  <c r="O9" i="2"/>
  <c r="O10" i="2" s="1"/>
  <c r="Q17" i="13"/>
  <c r="Q18" i="13" s="1"/>
  <c r="O39" i="13"/>
  <c r="O40" i="13" s="1"/>
  <c r="O58" i="13"/>
  <c r="K19" i="1"/>
  <c r="O19" i="2"/>
  <c r="Q19" i="2"/>
  <c r="Q20" i="2" s="1"/>
  <c r="P19" i="2"/>
  <c r="P20" i="2" s="1"/>
  <c r="P29" i="1"/>
  <c r="P30" i="1" s="1"/>
  <c r="K29" i="4"/>
  <c r="O29" i="4" s="1"/>
  <c r="O30" i="4" s="1"/>
  <c r="K37" i="1"/>
  <c r="O37" i="1" s="1"/>
  <c r="O38" i="1" s="1"/>
  <c r="O37" i="2"/>
  <c r="O38" i="2" s="1"/>
  <c r="Q37" i="2"/>
  <c r="Q38" i="2" s="1"/>
  <c r="P37" i="2"/>
  <c r="P38" i="2" s="1"/>
  <c r="Q19" i="13"/>
  <c r="Q20" i="13" s="1"/>
  <c r="O29" i="13"/>
  <c r="K33" i="2"/>
  <c r="Q33" i="2" s="1"/>
  <c r="Q34" i="2" s="1"/>
  <c r="P19" i="13"/>
  <c r="P20" i="13" s="1"/>
  <c r="O23" i="13"/>
  <c r="O24" i="13" s="1"/>
  <c r="Q29" i="13"/>
  <c r="Q30" i="13" s="1"/>
  <c r="O23" i="2"/>
  <c r="O24" i="2" s="1"/>
  <c r="P29" i="13"/>
  <c r="P30" i="13" s="1"/>
  <c r="Q41" i="13"/>
  <c r="Q42" i="13" s="1"/>
  <c r="P23" i="13"/>
  <c r="O31" i="13"/>
  <c r="O32" i="13" s="1"/>
  <c r="O37" i="13"/>
  <c r="O43" i="13"/>
  <c r="O44" i="13" s="1"/>
  <c r="P23" i="2"/>
  <c r="P24" i="2" s="1"/>
  <c r="O19" i="13"/>
  <c r="O20" i="13" s="1"/>
  <c r="O41" i="13"/>
  <c r="O42" i="13" s="1"/>
  <c r="P41" i="13"/>
  <c r="P42" i="13" s="1"/>
  <c r="Q23" i="2"/>
  <c r="Q24" i="2" s="1"/>
  <c r="Q23" i="13"/>
  <c r="Q24" i="13" s="1"/>
  <c r="P31" i="13"/>
  <c r="O31" i="2"/>
  <c r="O32" i="2" s="1"/>
  <c r="K25" i="2"/>
  <c r="P25" i="13"/>
  <c r="P26" i="13" s="1"/>
  <c r="Q31" i="13"/>
  <c r="Q32" i="13" s="1"/>
  <c r="Q31" i="2"/>
  <c r="Q32" i="2" s="1"/>
  <c r="O33" i="13"/>
  <c r="O34" i="13" s="1"/>
  <c r="G13" i="7"/>
  <c r="G11" i="7"/>
  <c r="Q29" i="1"/>
  <c r="Q30" i="1" s="1"/>
  <c r="Q39" i="2"/>
  <c r="Q40" i="2" s="1"/>
  <c r="O35" i="2"/>
  <c r="O36" i="2" s="1"/>
  <c r="O29" i="2"/>
  <c r="P29" i="2"/>
  <c r="P30" i="2" s="1"/>
  <c r="Q29" i="2"/>
  <c r="Q30" i="2" s="1"/>
  <c r="O29" i="1"/>
  <c r="O30" i="1" s="1"/>
  <c r="R106" i="4"/>
  <c r="D9" i="15"/>
  <c r="D22" i="7"/>
  <c r="A107" i="1"/>
  <c r="C22" i="7"/>
  <c r="C9" i="15"/>
  <c r="A107" i="2"/>
  <c r="R97" i="4"/>
  <c r="E12" i="7"/>
  <c r="A91" i="5"/>
  <c r="F6" i="15"/>
  <c r="R97" i="13"/>
  <c r="B12" i="7"/>
  <c r="F12" i="7"/>
  <c r="R97" i="1"/>
  <c r="A91" i="2"/>
  <c r="D24" i="8"/>
  <c r="E25" i="8"/>
  <c r="F25" i="8" s="1"/>
  <c r="G25" i="8" s="1"/>
  <c r="C35" i="8"/>
  <c r="E36" i="8"/>
  <c r="E35" i="8" s="1"/>
  <c r="E49" i="8"/>
  <c r="F49" i="8" s="1"/>
  <c r="G49" i="8" s="1"/>
  <c r="D48" i="8"/>
  <c r="E48" i="8" s="1"/>
  <c r="C15" i="8"/>
  <c r="D29" i="8"/>
  <c r="C28" i="8"/>
  <c r="E44" i="8"/>
  <c r="E43" i="8" s="1"/>
  <c r="C43" i="8"/>
  <c r="F44" i="8"/>
  <c r="F43" i="8" s="1"/>
  <c r="G44" i="8"/>
  <c r="G43" i="8" s="1"/>
  <c r="C51" i="8"/>
  <c r="C31" i="8"/>
  <c r="E9" i="8"/>
  <c r="F9" i="8" s="1"/>
  <c r="G9" i="8" s="1"/>
  <c r="D8" i="8"/>
  <c r="E41" i="8"/>
  <c r="F41" i="8" s="1"/>
  <c r="G41" i="8" s="1"/>
  <c r="D40" i="8"/>
  <c r="D39" i="8" s="1"/>
  <c r="E13" i="8"/>
  <c r="F13" i="8" s="1"/>
  <c r="G13" i="8" s="1"/>
  <c r="D12" i="8"/>
  <c r="D11" i="8" s="1"/>
  <c r="F21" i="8"/>
  <c r="G21" i="8" s="1"/>
  <c r="H49" i="8"/>
  <c r="F20" i="8"/>
  <c r="F19" i="8" s="1"/>
  <c r="C19" i="8"/>
  <c r="H45" i="8"/>
  <c r="D33" i="8"/>
  <c r="D17" i="8"/>
  <c r="C47" i="8"/>
  <c r="H9" i="8"/>
  <c r="H41" i="8"/>
  <c r="E24" i="8"/>
  <c r="E23" i="8" s="1"/>
  <c r="C12" i="8"/>
  <c r="H37" i="8"/>
  <c r="E20" i="8"/>
  <c r="C40" i="8"/>
  <c r="C8" i="8"/>
  <c r="D53" i="8"/>
  <c r="Q7" i="1"/>
  <c r="Q8" i="1" s="1"/>
  <c r="O7" i="1"/>
  <c r="O8" i="1" s="1"/>
  <c r="P7" i="1"/>
  <c r="P8" i="1" s="1"/>
  <c r="K7" i="4"/>
  <c r="Q11" i="13"/>
  <c r="Q12" i="13" s="1"/>
  <c r="Q31" i="1"/>
  <c r="Q32" i="1" s="1"/>
  <c r="K31" i="4"/>
  <c r="O31" i="1"/>
  <c r="O32" i="1" s="1"/>
  <c r="P31" i="1"/>
  <c r="P32" i="1" s="1"/>
  <c r="P45" i="2"/>
  <c r="K45" i="1"/>
  <c r="Q23" i="1"/>
  <c r="Q24" i="1" s="1"/>
  <c r="O23" i="1"/>
  <c r="O24" i="1" s="1"/>
  <c r="K23" i="4"/>
  <c r="P23" i="1"/>
  <c r="P24" i="1" s="1"/>
  <c r="K27" i="2"/>
  <c r="P27" i="13"/>
  <c r="P28" i="13" s="1"/>
  <c r="Q39" i="1"/>
  <c r="Q40" i="1" s="1"/>
  <c r="O39" i="1"/>
  <c r="O40" i="1" s="1"/>
  <c r="K39" i="4"/>
  <c r="P39" i="1"/>
  <c r="P40" i="1" s="1"/>
  <c r="O21" i="13"/>
  <c r="O7" i="2"/>
  <c r="O8" i="2" s="1"/>
  <c r="Q52" i="2"/>
  <c r="Q53" i="2" s="1"/>
  <c r="K52" i="1"/>
  <c r="P52" i="2"/>
  <c r="P53" i="2" s="1"/>
  <c r="O52" i="2"/>
  <c r="O53" i="2" s="1"/>
  <c r="K11" i="2"/>
  <c r="Q15" i="1"/>
  <c r="Q16" i="1" s="1"/>
  <c r="K15" i="4"/>
  <c r="O15" i="1"/>
  <c r="O16" i="1" s="1"/>
  <c r="P15" i="1"/>
  <c r="P16" i="1" s="1"/>
  <c r="K41" i="1"/>
  <c r="P41" i="2"/>
  <c r="P42" i="2" s="1"/>
  <c r="Q41" i="2"/>
  <c r="Q42" i="2" s="1"/>
  <c r="P34" i="13"/>
  <c r="E60" i="5"/>
  <c r="O11" i="13"/>
  <c r="O10" i="13"/>
  <c r="O39" i="2"/>
  <c r="O40" i="2" s="1"/>
  <c r="Q56" i="13"/>
  <c r="Q57" i="13" s="1"/>
  <c r="K56" i="2"/>
  <c r="P56" i="13"/>
  <c r="P57" i="13" s="1"/>
  <c r="O56" i="13"/>
  <c r="O17" i="2"/>
  <c r="O18" i="2" s="1"/>
  <c r="Q35" i="2"/>
  <c r="Q36" i="2" s="1"/>
  <c r="K43" i="4"/>
  <c r="O43" i="1"/>
  <c r="O44" i="1" s="1"/>
  <c r="Q43" i="1"/>
  <c r="Q44" i="1" s="1"/>
  <c r="P39" i="2"/>
  <c r="P40" i="2" s="1"/>
  <c r="O43" i="2"/>
  <c r="O44" i="2" s="1"/>
  <c r="Q43" i="2"/>
  <c r="Q44" i="2" s="1"/>
  <c r="P52" i="13"/>
  <c r="P53" i="13" s="1"/>
  <c r="O52" i="13"/>
  <c r="Q52" i="13"/>
  <c r="Q53" i="13" s="1"/>
  <c r="O35" i="1"/>
  <c r="O36" i="1" s="1"/>
  <c r="K35" i="4"/>
  <c r="Q35" i="1"/>
  <c r="Q36" i="1" s="1"/>
  <c r="K50" i="2"/>
  <c r="P48" i="13"/>
  <c r="R16" i="13" l="1"/>
  <c r="P48" i="2"/>
  <c r="P49" i="2" s="1"/>
  <c r="R14" i="13"/>
  <c r="R35" i="13"/>
  <c r="R46" i="13"/>
  <c r="P48" i="1"/>
  <c r="P49" i="1" s="1"/>
  <c r="R16" i="2"/>
  <c r="Q48" i="2"/>
  <c r="Q49" i="2" s="1"/>
  <c r="K48" i="4"/>
  <c r="O48" i="4" s="1"/>
  <c r="O49" i="4" s="1"/>
  <c r="O48" i="2"/>
  <c r="O49" i="2" s="1"/>
  <c r="Q48" i="1"/>
  <c r="Q49" i="1" s="1"/>
  <c r="R10" i="13"/>
  <c r="R9" i="13"/>
  <c r="O54" i="2"/>
  <c r="O55" i="2" s="1"/>
  <c r="R28" i="13"/>
  <c r="R13" i="13"/>
  <c r="R15" i="13"/>
  <c r="R37" i="13"/>
  <c r="R26" i="13"/>
  <c r="R36" i="13"/>
  <c r="P9" i="1"/>
  <c r="P10" i="1" s="1"/>
  <c r="K9" i="4"/>
  <c r="K9" i="5" s="1"/>
  <c r="Q9" i="1"/>
  <c r="Q10" i="1" s="1"/>
  <c r="R44" i="13"/>
  <c r="R14" i="2"/>
  <c r="R10" i="2"/>
  <c r="R23" i="13"/>
  <c r="R50" i="13"/>
  <c r="P58" i="2"/>
  <c r="P59" i="2" s="1"/>
  <c r="K58" i="1"/>
  <c r="Q58" i="2"/>
  <c r="Q59" i="2" s="1"/>
  <c r="P33" i="2"/>
  <c r="P34" i="2" s="1"/>
  <c r="R25" i="13"/>
  <c r="R51" i="13"/>
  <c r="R19" i="13"/>
  <c r="R39" i="13"/>
  <c r="P29" i="4"/>
  <c r="P30" i="4" s="1"/>
  <c r="R14" i="1"/>
  <c r="R8" i="13"/>
  <c r="K29" i="5"/>
  <c r="O29" i="5" s="1"/>
  <c r="O30" i="5" s="1"/>
  <c r="R32" i="2"/>
  <c r="K17" i="4"/>
  <c r="P17" i="4" s="1"/>
  <c r="P18" i="4" s="1"/>
  <c r="O17" i="1"/>
  <c r="O18" i="1" s="1"/>
  <c r="O21" i="2"/>
  <c r="O22" i="2" s="1"/>
  <c r="R45" i="2"/>
  <c r="R13" i="2"/>
  <c r="P17" i="1"/>
  <c r="P18" i="1" s="1"/>
  <c r="Q21" i="2"/>
  <c r="Q22" i="2" s="1"/>
  <c r="R13" i="1"/>
  <c r="O33" i="2"/>
  <c r="O34" i="2" s="1"/>
  <c r="K21" i="1"/>
  <c r="P21" i="1" s="1"/>
  <c r="P22" i="1" s="1"/>
  <c r="Q13" i="4"/>
  <c r="Q14" i="4" s="1"/>
  <c r="K13" i="5"/>
  <c r="P13" i="5" s="1"/>
  <c r="P14" i="5" s="1"/>
  <c r="K33" i="1"/>
  <c r="O33" i="1" s="1"/>
  <c r="O34" i="1" s="1"/>
  <c r="O13" i="4"/>
  <c r="O14" i="4" s="1"/>
  <c r="R15" i="2"/>
  <c r="R38" i="2"/>
  <c r="Q29" i="4"/>
  <c r="Q30" i="4" s="1"/>
  <c r="O59" i="2"/>
  <c r="R40" i="13"/>
  <c r="R45" i="13"/>
  <c r="O18" i="13"/>
  <c r="R18" i="13" s="1"/>
  <c r="R17" i="13"/>
  <c r="Q54" i="2"/>
  <c r="Q55" i="2" s="1"/>
  <c r="K54" i="1"/>
  <c r="R42" i="13"/>
  <c r="R34" i="13"/>
  <c r="R24" i="2"/>
  <c r="O59" i="13"/>
  <c r="R59" i="13" s="1"/>
  <c r="R58" i="13"/>
  <c r="K37" i="4"/>
  <c r="Q37" i="4" s="1"/>
  <c r="Q38" i="4" s="1"/>
  <c r="R54" i="13"/>
  <c r="O55" i="13"/>
  <c r="R55" i="13" s="1"/>
  <c r="R7" i="13"/>
  <c r="P37" i="1"/>
  <c r="P38" i="1" s="1"/>
  <c r="R9" i="2"/>
  <c r="R41" i="13"/>
  <c r="P24" i="13"/>
  <c r="R24" i="13" s="1"/>
  <c r="Q25" i="2"/>
  <c r="Q26" i="2" s="1"/>
  <c r="K25" i="1"/>
  <c r="R37" i="2"/>
  <c r="R31" i="2"/>
  <c r="R29" i="13"/>
  <c r="O30" i="13"/>
  <c r="R30" i="13" s="1"/>
  <c r="R43" i="13"/>
  <c r="O38" i="13"/>
  <c r="R38" i="13" s="1"/>
  <c r="Q37" i="1"/>
  <c r="Q38" i="1" s="1"/>
  <c r="R33" i="13"/>
  <c r="R23" i="2"/>
  <c r="R31" i="13"/>
  <c r="P32" i="13"/>
  <c r="R32" i="13" s="1"/>
  <c r="P46" i="2"/>
  <c r="R46" i="2" s="1"/>
  <c r="P25" i="2"/>
  <c r="P26" i="2" s="1"/>
  <c r="R41" i="2"/>
  <c r="O25" i="2"/>
  <c r="O26" i="2" s="1"/>
  <c r="R20" i="13"/>
  <c r="O20" i="2"/>
  <c r="R20" i="2" s="1"/>
  <c r="R19" i="2"/>
  <c r="K19" i="4"/>
  <c r="P19" i="1"/>
  <c r="P20" i="1" s="1"/>
  <c r="Q19" i="1"/>
  <c r="Q20" i="1" s="1"/>
  <c r="O19" i="1"/>
  <c r="R30" i="1"/>
  <c r="R29" i="1"/>
  <c r="R29" i="2"/>
  <c r="O30" i="2"/>
  <c r="R30" i="2" s="1"/>
  <c r="G12" i="7"/>
  <c r="E9" i="15"/>
  <c r="E22" i="7"/>
  <c r="A107" i="4"/>
  <c r="R106" i="5"/>
  <c r="A91" i="1"/>
  <c r="D6" i="15"/>
  <c r="B6" i="15"/>
  <c r="A91" i="13"/>
  <c r="E6" i="15"/>
  <c r="A91" i="4"/>
  <c r="E47" i="8"/>
  <c r="F48" i="8"/>
  <c r="F47" i="8" s="1"/>
  <c r="C54" i="8"/>
  <c r="C7" i="8"/>
  <c r="E8" i="8"/>
  <c r="D7" i="8"/>
  <c r="F36" i="8"/>
  <c r="C39" i="8"/>
  <c r="F40" i="8"/>
  <c r="F39" i="8" s="1"/>
  <c r="E40" i="8"/>
  <c r="E39" i="8" s="1"/>
  <c r="E17" i="8"/>
  <c r="F17" i="8" s="1"/>
  <c r="G17" i="8" s="1"/>
  <c r="D16" i="8"/>
  <c r="H17" i="8"/>
  <c r="H43" i="8"/>
  <c r="E53" i="8"/>
  <c r="F53" i="8" s="1"/>
  <c r="G53" i="8" s="1"/>
  <c r="D52" i="8"/>
  <c r="H53" i="8"/>
  <c r="E19" i="8"/>
  <c r="D32" i="8"/>
  <c r="E33" i="8"/>
  <c r="F33" i="8" s="1"/>
  <c r="G33" i="8" s="1"/>
  <c r="H21" i="8"/>
  <c r="H44" i="8"/>
  <c r="E28" i="8"/>
  <c r="E27" i="8" s="1"/>
  <c r="C27" i="8"/>
  <c r="G48" i="8"/>
  <c r="G47" i="8" s="1"/>
  <c r="D47" i="8"/>
  <c r="H47" i="8" s="1"/>
  <c r="H25" i="8"/>
  <c r="E12" i="8"/>
  <c r="E11" i="8" s="1"/>
  <c r="C11" i="8"/>
  <c r="D28" i="8"/>
  <c r="D27" i="8" s="1"/>
  <c r="E29" i="8"/>
  <c r="H13" i="8"/>
  <c r="G20" i="8"/>
  <c r="G19" i="8" s="1"/>
  <c r="H19" i="8" s="1"/>
  <c r="G36" i="8"/>
  <c r="G35" i="8" s="1"/>
  <c r="D23" i="8"/>
  <c r="F24" i="8"/>
  <c r="K11" i="1"/>
  <c r="P11" i="2"/>
  <c r="P12" i="2" s="1"/>
  <c r="Q11" i="2"/>
  <c r="Q12" i="2" s="1"/>
  <c r="O11" i="2"/>
  <c r="O12" i="2" s="1"/>
  <c r="Q7" i="4"/>
  <c r="Q8" i="4" s="1"/>
  <c r="O7" i="4"/>
  <c r="O8" i="4" s="1"/>
  <c r="P7" i="4"/>
  <c r="P8" i="4" s="1"/>
  <c r="K7" i="5"/>
  <c r="R36" i="2"/>
  <c r="R35" i="2"/>
  <c r="O12" i="13"/>
  <c r="R12" i="13" s="1"/>
  <c r="R11" i="13"/>
  <c r="R8" i="2"/>
  <c r="R7" i="2"/>
  <c r="R40" i="1"/>
  <c r="R39" i="1"/>
  <c r="Q31" i="4"/>
  <c r="Q32" i="4" s="1"/>
  <c r="K31" i="5"/>
  <c r="O31" i="4"/>
  <c r="O32" i="4" s="1"/>
  <c r="P31" i="4"/>
  <c r="P32" i="4" s="1"/>
  <c r="Q39" i="4"/>
  <c r="Q40" i="4" s="1"/>
  <c r="O39" i="4"/>
  <c r="O40" i="4" s="1"/>
  <c r="K39" i="5"/>
  <c r="P39" i="4"/>
  <c r="P40" i="4" s="1"/>
  <c r="R32" i="1"/>
  <c r="R31" i="1"/>
  <c r="R48" i="2"/>
  <c r="R18" i="2"/>
  <c r="R17" i="2"/>
  <c r="R39" i="2"/>
  <c r="R40" i="2"/>
  <c r="R21" i="13"/>
  <c r="O22" i="13"/>
  <c r="R22" i="13" s="1"/>
  <c r="R8" i="1"/>
  <c r="R7" i="1"/>
  <c r="O43" i="4"/>
  <c r="O44" i="4" s="1"/>
  <c r="K43" i="5"/>
  <c r="Q43" i="4"/>
  <c r="Q44" i="4" s="1"/>
  <c r="P43" i="4"/>
  <c r="P44" i="4" s="1"/>
  <c r="P27" i="2"/>
  <c r="P28" i="2" s="1"/>
  <c r="O27" i="2"/>
  <c r="O28" i="2" s="1"/>
  <c r="K27" i="1"/>
  <c r="Q27" i="2"/>
  <c r="Q28" i="2" s="1"/>
  <c r="K50" i="1"/>
  <c r="P50" i="2"/>
  <c r="P51" i="2" s="1"/>
  <c r="O50" i="2"/>
  <c r="O51" i="2" s="1"/>
  <c r="Q50" i="2"/>
  <c r="Q51" i="2" s="1"/>
  <c r="O53" i="13"/>
  <c r="R53" i="13" s="1"/>
  <c r="R52" i="13"/>
  <c r="R44" i="2"/>
  <c r="R43" i="2"/>
  <c r="O57" i="13"/>
  <c r="R57" i="13" s="1"/>
  <c r="R56" i="13"/>
  <c r="R52" i="2"/>
  <c r="R53" i="2"/>
  <c r="O35" i="4"/>
  <c r="O36" i="4" s="1"/>
  <c r="Q35" i="4"/>
  <c r="Q36" i="4" s="1"/>
  <c r="K35" i="5"/>
  <c r="P35" i="4"/>
  <c r="P36" i="4" s="1"/>
  <c r="Q56" i="2"/>
  <c r="Q57" i="2" s="1"/>
  <c r="K56" i="1"/>
  <c r="P56" i="2"/>
  <c r="P57" i="2" s="1"/>
  <c r="O56" i="2"/>
  <c r="O57" i="2" s="1"/>
  <c r="R15" i="1"/>
  <c r="R16" i="1"/>
  <c r="Q23" i="4"/>
  <c r="Q24" i="4" s="1"/>
  <c r="O23" i="4"/>
  <c r="O24" i="4" s="1"/>
  <c r="K23" i="5"/>
  <c r="P23" i="4"/>
  <c r="P24" i="4" s="1"/>
  <c r="P45" i="1"/>
  <c r="P46" i="1" s="1"/>
  <c r="O45" i="1"/>
  <c r="O46" i="1" s="1"/>
  <c r="Q45" i="1"/>
  <c r="Q46" i="1" s="1"/>
  <c r="K45" i="4"/>
  <c r="R42" i="2"/>
  <c r="Q15" i="4"/>
  <c r="Q16" i="4" s="1"/>
  <c r="K15" i="5"/>
  <c r="O15" i="4"/>
  <c r="O16" i="4" s="1"/>
  <c r="P15" i="4"/>
  <c r="P16" i="4" s="1"/>
  <c r="Q52" i="1"/>
  <c r="Q53" i="1" s="1"/>
  <c r="K52" i="4"/>
  <c r="P52" i="1"/>
  <c r="P53" i="1" s="1"/>
  <c r="O52" i="1"/>
  <c r="O53" i="1" s="1"/>
  <c r="R24" i="1"/>
  <c r="R23" i="1"/>
  <c r="R36" i="1"/>
  <c r="R35" i="1"/>
  <c r="P49" i="13"/>
  <c r="R49" i="13" s="1"/>
  <c r="R48" i="13"/>
  <c r="R44" i="1"/>
  <c r="R43" i="1"/>
  <c r="K41" i="4"/>
  <c r="P41" i="1"/>
  <c r="P42" i="1" s="1"/>
  <c r="O41" i="1"/>
  <c r="O42" i="1" s="1"/>
  <c r="Q41" i="1"/>
  <c r="Q42" i="1" s="1"/>
  <c r="R27" i="13"/>
  <c r="P48" i="4" l="1"/>
  <c r="P49" i="4" s="1"/>
  <c r="K48" i="5"/>
  <c r="Q48" i="4"/>
  <c r="Q49" i="4" s="1"/>
  <c r="R10" i="1"/>
  <c r="R49" i="2"/>
  <c r="R49" i="1"/>
  <c r="Q9" i="4"/>
  <c r="Q10" i="4" s="1"/>
  <c r="O9" i="4"/>
  <c r="O10" i="4" s="1"/>
  <c r="R22" i="2"/>
  <c r="P9" i="4"/>
  <c r="P10" i="4" s="1"/>
  <c r="R48" i="1"/>
  <c r="R30" i="4"/>
  <c r="R9" i="1"/>
  <c r="R58" i="2"/>
  <c r="R34" i="2"/>
  <c r="O58" i="1"/>
  <c r="P58" i="1"/>
  <c r="P59" i="1" s="1"/>
  <c r="K58" i="4"/>
  <c r="Q58" i="1"/>
  <c r="Q59" i="1" s="1"/>
  <c r="P29" i="5"/>
  <c r="P30" i="5" s="1"/>
  <c r="O17" i="4"/>
  <c r="O18" i="4" s="1"/>
  <c r="R59" i="2"/>
  <c r="Q29" i="5"/>
  <c r="Q30" i="5" s="1"/>
  <c r="R21" i="2"/>
  <c r="R18" i="1"/>
  <c r="R33" i="2"/>
  <c r="K33" i="4"/>
  <c r="O33" i="4" s="1"/>
  <c r="O34" i="4" s="1"/>
  <c r="P33" i="1"/>
  <c r="P34" i="1" s="1"/>
  <c r="K17" i="5"/>
  <c r="Q17" i="5" s="1"/>
  <c r="Q18" i="5" s="1"/>
  <c r="Q13" i="5"/>
  <c r="Q14" i="5" s="1"/>
  <c r="R14" i="4"/>
  <c r="O13" i="5"/>
  <c r="O14" i="5" s="1"/>
  <c r="R17" i="1"/>
  <c r="O37" i="4"/>
  <c r="O38" i="4" s="1"/>
  <c r="P37" i="4"/>
  <c r="P38" i="4" s="1"/>
  <c r="R29" i="4"/>
  <c r="K21" i="4"/>
  <c r="Q21" i="4" s="1"/>
  <c r="Q22" i="4" s="1"/>
  <c r="K37" i="5"/>
  <c r="Q37" i="5" s="1"/>
  <c r="Q38" i="5" s="1"/>
  <c r="R55" i="2"/>
  <c r="R54" i="2"/>
  <c r="R13" i="4"/>
  <c r="O21" i="1"/>
  <c r="O22" i="1" s="1"/>
  <c r="Q21" i="1"/>
  <c r="Q22" i="1" s="1"/>
  <c r="Q17" i="4"/>
  <c r="Q18" i="4" s="1"/>
  <c r="Q33" i="1"/>
  <c r="Q34" i="1" s="1"/>
  <c r="R25" i="2"/>
  <c r="Q54" i="1"/>
  <c r="Q55" i="1" s="1"/>
  <c r="O54" i="1"/>
  <c r="K54" i="4"/>
  <c r="P54" i="1"/>
  <c r="P55" i="1" s="1"/>
  <c r="R38" i="1"/>
  <c r="R62" i="13"/>
  <c r="R72" i="13" s="1"/>
  <c r="B7" i="7" s="1"/>
  <c r="R26" i="2"/>
  <c r="P19" i="4"/>
  <c r="P20" i="4" s="1"/>
  <c r="K19" i="5"/>
  <c r="O19" i="4"/>
  <c r="Q19" i="4"/>
  <c r="Q20" i="4" s="1"/>
  <c r="R37" i="1"/>
  <c r="Q25" i="1"/>
  <c r="Q26" i="1" s="1"/>
  <c r="K25" i="4"/>
  <c r="O25" i="1"/>
  <c r="P25" i="1"/>
  <c r="P26" i="1" s="1"/>
  <c r="R19" i="1"/>
  <c r="O20" i="1"/>
  <c r="R20" i="1" s="1"/>
  <c r="R61" i="13"/>
  <c r="R71" i="13" s="1"/>
  <c r="A107" i="5"/>
  <c r="F9" i="15"/>
  <c r="G9" i="15" s="1"/>
  <c r="F22" i="7"/>
  <c r="G22" i="7" s="1"/>
  <c r="G6" i="15"/>
  <c r="E7" i="8"/>
  <c r="H33" i="8"/>
  <c r="D15" i="8"/>
  <c r="D55" i="8" s="1"/>
  <c r="R101" i="2" s="1"/>
  <c r="E16" i="8"/>
  <c r="E15" i="8" s="1"/>
  <c r="F35" i="8"/>
  <c r="H35" i="8" s="1"/>
  <c r="H36" i="8"/>
  <c r="F8" i="8"/>
  <c r="F29" i="8"/>
  <c r="G29" i="8" s="1"/>
  <c r="H48" i="8"/>
  <c r="C55" i="8"/>
  <c r="D51" i="8"/>
  <c r="E52" i="8"/>
  <c r="E51" i="8" s="1"/>
  <c r="C56" i="8"/>
  <c r="R105" i="13"/>
  <c r="F28" i="8"/>
  <c r="F27" i="8" s="1"/>
  <c r="H27" i="8" s="1"/>
  <c r="G28" i="8"/>
  <c r="G27" i="8" s="1"/>
  <c r="F23" i="8"/>
  <c r="G24" i="8"/>
  <c r="G23" i="8" s="1"/>
  <c r="G40" i="8"/>
  <c r="G39" i="8" s="1"/>
  <c r="H39" i="8" s="1"/>
  <c r="D54" i="8"/>
  <c r="D31" i="8"/>
  <c r="E32" i="8"/>
  <c r="E31" i="8" s="1"/>
  <c r="H20" i="8"/>
  <c r="H23" i="8"/>
  <c r="F12" i="8"/>
  <c r="H40" i="8"/>
  <c r="R49" i="4"/>
  <c r="R46" i="1"/>
  <c r="R45" i="1"/>
  <c r="R36" i="4"/>
  <c r="R35" i="4"/>
  <c r="O9" i="5"/>
  <c r="O10" i="5" s="1"/>
  <c r="Q9" i="5"/>
  <c r="Q10" i="5" s="1"/>
  <c r="P9" i="5"/>
  <c r="P10" i="5" s="1"/>
  <c r="K27" i="4"/>
  <c r="O27" i="1"/>
  <c r="O28" i="1" s="1"/>
  <c r="Q27" i="1"/>
  <c r="Q28" i="1" s="1"/>
  <c r="P27" i="1"/>
  <c r="P28" i="1" s="1"/>
  <c r="O31" i="5"/>
  <c r="O32" i="5" s="1"/>
  <c r="Q31" i="5"/>
  <c r="Q32" i="5" s="1"/>
  <c r="P31" i="5"/>
  <c r="P32" i="5" s="1"/>
  <c r="R32" i="4"/>
  <c r="R31" i="4"/>
  <c r="R7" i="4"/>
  <c r="R8" i="4"/>
  <c r="O48" i="5"/>
  <c r="O49" i="5" s="1"/>
  <c r="Q48" i="5"/>
  <c r="Q49" i="5" s="1"/>
  <c r="P48" i="5"/>
  <c r="P49" i="5" s="1"/>
  <c r="R57" i="2"/>
  <c r="R56" i="2"/>
  <c r="R28" i="2"/>
  <c r="R27" i="2"/>
  <c r="Q43" i="5"/>
  <c r="Q44" i="5" s="1"/>
  <c r="P43" i="5"/>
  <c r="P44" i="5" s="1"/>
  <c r="O43" i="5"/>
  <c r="O44" i="5" s="1"/>
  <c r="R12" i="2"/>
  <c r="R11" i="2"/>
  <c r="Q23" i="5"/>
  <c r="Q24" i="5" s="1"/>
  <c r="P23" i="5"/>
  <c r="P24" i="5" s="1"/>
  <c r="O23" i="5"/>
  <c r="O24" i="5" s="1"/>
  <c r="R44" i="4"/>
  <c r="R43" i="4"/>
  <c r="R16" i="4"/>
  <c r="R15" i="4"/>
  <c r="R23" i="4"/>
  <c r="R24" i="4"/>
  <c r="O56" i="1"/>
  <c r="O57" i="1" s="1"/>
  <c r="Q56" i="1"/>
  <c r="Q57" i="1" s="1"/>
  <c r="P56" i="1"/>
  <c r="P57" i="1" s="1"/>
  <c r="K56" i="4"/>
  <c r="Q39" i="5"/>
  <c r="Q40" i="5" s="1"/>
  <c r="P39" i="5"/>
  <c r="P40" i="5" s="1"/>
  <c r="O39" i="5"/>
  <c r="O40" i="5" s="1"/>
  <c r="R40" i="4"/>
  <c r="R39" i="4"/>
  <c r="K11" i="4"/>
  <c r="O11" i="1"/>
  <c r="O12" i="1" s="1"/>
  <c r="Q11" i="1"/>
  <c r="Q12" i="1" s="1"/>
  <c r="P11" i="1"/>
  <c r="P12" i="1" s="1"/>
  <c r="O52" i="4"/>
  <c r="O53" i="4" s="1"/>
  <c r="Q52" i="4"/>
  <c r="Q53" i="4" s="1"/>
  <c r="P52" i="4"/>
  <c r="P53" i="4" s="1"/>
  <c r="K52" i="5"/>
  <c r="O15" i="5"/>
  <c r="O16" i="5" s="1"/>
  <c r="Q15" i="5"/>
  <c r="Q16" i="5" s="1"/>
  <c r="P15" i="5"/>
  <c r="P16" i="5" s="1"/>
  <c r="R53" i="1"/>
  <c r="R52" i="1"/>
  <c r="P45" i="4"/>
  <c r="P46" i="4" s="1"/>
  <c r="K45" i="5"/>
  <c r="Q45" i="4"/>
  <c r="Q46" i="4" s="1"/>
  <c r="O45" i="4"/>
  <c r="O46" i="4" s="1"/>
  <c r="Q7" i="5"/>
  <c r="Q8" i="5" s="1"/>
  <c r="O7" i="5"/>
  <c r="O8" i="5" s="1"/>
  <c r="P7" i="5"/>
  <c r="P8" i="5" s="1"/>
  <c r="R42" i="1"/>
  <c r="R41" i="1"/>
  <c r="R51" i="2"/>
  <c r="R50" i="2"/>
  <c r="K41" i="5"/>
  <c r="P41" i="4"/>
  <c r="P42" i="4" s="1"/>
  <c r="Q41" i="4"/>
  <c r="Q42" i="4" s="1"/>
  <c r="O41" i="4"/>
  <c r="O42" i="4" s="1"/>
  <c r="P35" i="5"/>
  <c r="P36" i="5" s="1"/>
  <c r="O35" i="5"/>
  <c r="O36" i="5" s="1"/>
  <c r="Q35" i="5"/>
  <c r="Q36" i="5" s="1"/>
  <c r="Q50" i="1"/>
  <c r="Q51" i="1" s="1"/>
  <c r="K50" i="4"/>
  <c r="P50" i="1"/>
  <c r="P51" i="1" s="1"/>
  <c r="O50" i="1"/>
  <c r="O51" i="1" s="1"/>
  <c r="R10" i="4" l="1"/>
  <c r="R9" i="4"/>
  <c r="R48" i="4"/>
  <c r="R30" i="5"/>
  <c r="P33" i="4"/>
  <c r="P34" i="4" s="1"/>
  <c r="P17" i="5"/>
  <c r="P18" i="5" s="1"/>
  <c r="O17" i="5"/>
  <c r="O18" i="5" s="1"/>
  <c r="K33" i="5"/>
  <c r="P33" i="5" s="1"/>
  <c r="P34" i="5" s="1"/>
  <c r="R33" i="1"/>
  <c r="R22" i="1"/>
  <c r="Q33" i="4"/>
  <c r="Q34" i="4" s="1"/>
  <c r="R18" i="4"/>
  <c r="K21" i="5"/>
  <c r="O21" i="5" s="1"/>
  <c r="O22" i="5" s="1"/>
  <c r="P21" i="4"/>
  <c r="P22" i="4" s="1"/>
  <c r="R34" i="1"/>
  <c r="O59" i="1"/>
  <c r="R59" i="1" s="1"/>
  <c r="R58" i="1"/>
  <c r="R21" i="1"/>
  <c r="R38" i="4"/>
  <c r="R29" i="5"/>
  <c r="R14" i="5"/>
  <c r="O58" i="4"/>
  <c r="Q58" i="4"/>
  <c r="Q59" i="4" s="1"/>
  <c r="P58" i="4"/>
  <c r="P59" i="4" s="1"/>
  <c r="K58" i="5"/>
  <c r="O21" i="4"/>
  <c r="O22" i="4" s="1"/>
  <c r="R37" i="4"/>
  <c r="R17" i="4"/>
  <c r="R13" i="5"/>
  <c r="O37" i="5"/>
  <c r="O38" i="5" s="1"/>
  <c r="P37" i="5"/>
  <c r="P38" i="5" s="1"/>
  <c r="R73" i="13"/>
  <c r="B5" i="15" s="1"/>
  <c r="Q54" i="4"/>
  <c r="Q55" i="4" s="1"/>
  <c r="K54" i="5"/>
  <c r="O54" i="4"/>
  <c r="P54" i="4"/>
  <c r="P55" i="4" s="1"/>
  <c r="O55" i="1"/>
  <c r="R55" i="1" s="1"/>
  <c r="R54" i="1"/>
  <c r="R61" i="2"/>
  <c r="R71" i="2" s="1"/>
  <c r="K25" i="5"/>
  <c r="O25" i="4"/>
  <c r="P25" i="4"/>
  <c r="P26" i="4" s="1"/>
  <c r="Q25" i="4"/>
  <c r="Q26" i="4" s="1"/>
  <c r="O26" i="1"/>
  <c r="R26" i="1" s="1"/>
  <c r="R25" i="1"/>
  <c r="O20" i="4"/>
  <c r="R20" i="4" s="1"/>
  <c r="R19" i="4"/>
  <c r="Q19" i="5"/>
  <c r="Q20" i="5" s="1"/>
  <c r="O19" i="5"/>
  <c r="P19" i="5"/>
  <c r="P20" i="5" s="1"/>
  <c r="B5" i="7"/>
  <c r="R62" i="2"/>
  <c r="R72" i="2" s="1"/>
  <c r="C7" i="7" s="1"/>
  <c r="C20" i="7"/>
  <c r="A101" i="2"/>
  <c r="C7" i="15" s="1"/>
  <c r="F7" i="8"/>
  <c r="G8" i="8"/>
  <c r="H28" i="8"/>
  <c r="A105" i="13"/>
  <c r="B8" i="15" s="1"/>
  <c r="B21" i="7"/>
  <c r="R105" i="2"/>
  <c r="D56" i="8"/>
  <c r="E55" i="8"/>
  <c r="R101" i="1" s="1"/>
  <c r="R101" i="13"/>
  <c r="F16" i="8"/>
  <c r="F15" i="8" s="1"/>
  <c r="E54" i="8"/>
  <c r="F11" i="8"/>
  <c r="G12" i="8"/>
  <c r="G11" i="8" s="1"/>
  <c r="H12" i="8"/>
  <c r="F52" i="8"/>
  <c r="F51" i="8" s="1"/>
  <c r="H24" i="8"/>
  <c r="F32" i="8"/>
  <c r="F31" i="8" s="1"/>
  <c r="H29" i="8"/>
  <c r="R41" i="4"/>
  <c r="R42" i="4"/>
  <c r="R12" i="1"/>
  <c r="R11" i="1"/>
  <c r="Q50" i="4"/>
  <c r="Q51" i="4" s="1"/>
  <c r="K50" i="5"/>
  <c r="P50" i="4"/>
  <c r="P51" i="4" s="1"/>
  <c r="O50" i="4"/>
  <c r="O51" i="4" s="1"/>
  <c r="R45" i="4"/>
  <c r="R46" i="4"/>
  <c r="R16" i="5"/>
  <c r="R15" i="5"/>
  <c r="O11" i="4"/>
  <c r="O12" i="4" s="1"/>
  <c r="K11" i="5"/>
  <c r="Q11" i="4"/>
  <c r="Q12" i="4" s="1"/>
  <c r="P11" i="4"/>
  <c r="P12" i="4" s="1"/>
  <c r="R57" i="1"/>
  <c r="R56" i="1"/>
  <c r="R10" i="5"/>
  <c r="R9" i="5"/>
  <c r="R43" i="5"/>
  <c r="R44" i="5"/>
  <c r="O41" i="5"/>
  <c r="O42" i="5" s="1"/>
  <c r="Q41" i="5"/>
  <c r="Q42" i="5" s="1"/>
  <c r="P41" i="5"/>
  <c r="P42" i="5" s="1"/>
  <c r="R8" i="5"/>
  <c r="R7" i="5"/>
  <c r="P45" i="5"/>
  <c r="P46" i="5" s="1"/>
  <c r="O45" i="5"/>
  <c r="O46" i="5" s="1"/>
  <c r="Q45" i="5"/>
  <c r="Q46" i="5" s="1"/>
  <c r="P52" i="5"/>
  <c r="P53" i="5" s="1"/>
  <c r="O52" i="5"/>
  <c r="O53" i="5" s="1"/>
  <c r="Q52" i="5"/>
  <c r="Q53" i="5" s="1"/>
  <c r="R40" i="5"/>
  <c r="R39" i="5"/>
  <c r="R49" i="5"/>
  <c r="R48" i="5"/>
  <c r="R32" i="5"/>
  <c r="R31" i="5"/>
  <c r="R51" i="1"/>
  <c r="R50" i="1"/>
  <c r="P56" i="4"/>
  <c r="P57" i="4" s="1"/>
  <c r="O56" i="4"/>
  <c r="O57" i="4" s="1"/>
  <c r="Q56" i="4"/>
  <c r="Q57" i="4" s="1"/>
  <c r="K56" i="5"/>
  <c r="O27" i="4"/>
  <c r="O28" i="4" s="1"/>
  <c r="K27" i="5"/>
  <c r="Q27" i="4"/>
  <c r="Q28" i="4" s="1"/>
  <c r="P27" i="4"/>
  <c r="P28" i="4" s="1"/>
  <c r="R24" i="5"/>
  <c r="R23" i="5"/>
  <c r="R36" i="5"/>
  <c r="R35" i="5"/>
  <c r="R53" i="4"/>
  <c r="R52" i="4"/>
  <c r="R28" i="1"/>
  <c r="R27" i="1"/>
  <c r="R17" i="5" l="1"/>
  <c r="Q21" i="5"/>
  <c r="Q22" i="5" s="1"/>
  <c r="R18" i="5"/>
  <c r="R22" i="4"/>
  <c r="R34" i="4"/>
  <c r="O33" i="5"/>
  <c r="O34" i="5" s="1"/>
  <c r="R21" i="4"/>
  <c r="Q33" i="5"/>
  <c r="Q34" i="5" s="1"/>
  <c r="R34" i="5" s="1"/>
  <c r="R33" i="4"/>
  <c r="P21" i="5"/>
  <c r="P22" i="5" s="1"/>
  <c r="O59" i="4"/>
  <c r="R59" i="4" s="1"/>
  <c r="R58" i="4"/>
  <c r="P58" i="5"/>
  <c r="P59" i="5" s="1"/>
  <c r="O58" i="5"/>
  <c r="Q58" i="5"/>
  <c r="Q59" i="5" s="1"/>
  <c r="C5" i="7"/>
  <c r="A36" i="13"/>
  <c r="R131" i="13"/>
  <c r="R38" i="5"/>
  <c r="R37" i="5"/>
  <c r="O55" i="4"/>
  <c r="R55" i="4" s="1"/>
  <c r="R54" i="4"/>
  <c r="O54" i="5"/>
  <c r="Q54" i="5"/>
  <c r="Q55" i="5" s="1"/>
  <c r="P54" i="5"/>
  <c r="P55" i="5" s="1"/>
  <c r="O20" i="5"/>
  <c r="R20" i="5" s="1"/>
  <c r="R19" i="5"/>
  <c r="O26" i="4"/>
  <c r="R26" i="4" s="1"/>
  <c r="R25" i="4"/>
  <c r="O25" i="5"/>
  <c r="Q25" i="5"/>
  <c r="Q26" i="5" s="1"/>
  <c r="P25" i="5"/>
  <c r="P26" i="5" s="1"/>
  <c r="R73" i="2"/>
  <c r="R131" i="2" s="1"/>
  <c r="B20" i="7"/>
  <c r="A101" i="13"/>
  <c r="B7" i="15" s="1"/>
  <c r="G7" i="8"/>
  <c r="F55" i="8"/>
  <c r="H7" i="8"/>
  <c r="D20" i="7"/>
  <c r="A101" i="1"/>
  <c r="D7" i="15" s="1"/>
  <c r="H11" i="8"/>
  <c r="F54" i="8"/>
  <c r="G32" i="8"/>
  <c r="G31" i="8" s="1"/>
  <c r="H31" i="8" s="1"/>
  <c r="G52" i="8"/>
  <c r="G51" i="8" s="1"/>
  <c r="H51" i="8" s="1"/>
  <c r="H8" i="8"/>
  <c r="G16" i="8"/>
  <c r="G15" i="8" s="1"/>
  <c r="H15" i="8" s="1"/>
  <c r="E56" i="8"/>
  <c r="R105" i="1"/>
  <c r="C21" i="7"/>
  <c r="A105" i="2"/>
  <c r="C8" i="15" s="1"/>
  <c r="R46" i="5"/>
  <c r="R45" i="5"/>
  <c r="Q56" i="5"/>
  <c r="Q57" i="5" s="1"/>
  <c r="P56" i="5"/>
  <c r="P57" i="5" s="1"/>
  <c r="O56" i="5"/>
  <c r="O57" i="5" s="1"/>
  <c r="R51" i="4"/>
  <c r="R50" i="4"/>
  <c r="R57" i="4"/>
  <c r="R56" i="4"/>
  <c r="P11" i="5"/>
  <c r="P12" i="5" s="1"/>
  <c r="Q11" i="5"/>
  <c r="Q12" i="5" s="1"/>
  <c r="O11" i="5"/>
  <c r="O12" i="5" s="1"/>
  <c r="O50" i="5"/>
  <c r="O51" i="5" s="1"/>
  <c r="Q50" i="5"/>
  <c r="Q51" i="5" s="1"/>
  <c r="P50" i="5"/>
  <c r="P51" i="5" s="1"/>
  <c r="Q27" i="5"/>
  <c r="Q28" i="5" s="1"/>
  <c r="P27" i="5"/>
  <c r="P28" i="5" s="1"/>
  <c r="O27" i="5"/>
  <c r="O28" i="5" s="1"/>
  <c r="R12" i="4"/>
  <c r="R11" i="4"/>
  <c r="R28" i="4"/>
  <c r="R27" i="4"/>
  <c r="R61" i="1"/>
  <c r="R42" i="5"/>
  <c r="R41" i="5"/>
  <c r="R53" i="5"/>
  <c r="R52" i="5"/>
  <c r="R62" i="1"/>
  <c r="R72" i="1" s="1"/>
  <c r="D7" i="7" s="1"/>
  <c r="R22" i="5" l="1"/>
  <c r="R33" i="5"/>
  <c r="R21" i="5"/>
  <c r="C39" i="7"/>
  <c r="O59" i="5"/>
  <c r="R59" i="5" s="1"/>
  <c r="R58" i="5"/>
  <c r="R133" i="13"/>
  <c r="R134" i="13" s="1"/>
  <c r="R137" i="13" s="1"/>
  <c r="R138" i="13" s="1"/>
  <c r="R61" i="4"/>
  <c r="R71" i="4" s="1"/>
  <c r="O55" i="5"/>
  <c r="R55" i="5" s="1"/>
  <c r="R54" i="5"/>
  <c r="O26" i="5"/>
  <c r="R26" i="5" s="1"/>
  <c r="R25" i="5"/>
  <c r="A36" i="2"/>
  <c r="C5" i="15"/>
  <c r="C12" i="15" s="1"/>
  <c r="R62" i="4"/>
  <c r="R72" i="4" s="1"/>
  <c r="E7" i="7" s="1"/>
  <c r="H16" i="8"/>
  <c r="D21" i="7"/>
  <c r="A105" i="1"/>
  <c r="D8" i="15" s="1"/>
  <c r="H52" i="8"/>
  <c r="H32" i="8"/>
  <c r="R101" i="4"/>
  <c r="G55" i="8"/>
  <c r="R101" i="5" s="1"/>
  <c r="B39" i="7"/>
  <c r="B12" i="15"/>
  <c r="F56" i="8"/>
  <c r="R105" i="4"/>
  <c r="H54" i="8"/>
  <c r="G54" i="8"/>
  <c r="R133" i="2"/>
  <c r="R134" i="2" s="1"/>
  <c r="R137" i="2" s="1"/>
  <c r="R138" i="2" s="1"/>
  <c r="R28" i="5"/>
  <c r="R27" i="5"/>
  <c r="R11" i="5"/>
  <c r="R12" i="5"/>
  <c r="R57" i="5"/>
  <c r="R56" i="5"/>
  <c r="D5" i="7"/>
  <c r="R71" i="1"/>
  <c r="R73" i="1" s="1"/>
  <c r="R51" i="5"/>
  <c r="R50" i="5"/>
  <c r="B40" i="7" l="1"/>
  <c r="B41" i="7" s="1"/>
  <c r="A137" i="13"/>
  <c r="B13" i="15"/>
  <c r="B14" i="15" s="1"/>
  <c r="D39" i="7"/>
  <c r="E5" i="7"/>
  <c r="R73" i="4"/>
  <c r="R131" i="4" s="1"/>
  <c r="R62" i="5"/>
  <c r="R72" i="5" s="1"/>
  <c r="F7" i="7" s="1"/>
  <c r="G7" i="7" s="1"/>
  <c r="E21" i="7"/>
  <c r="A105" i="4"/>
  <c r="E8" i="15" s="1"/>
  <c r="F20" i="7"/>
  <c r="A101" i="5"/>
  <c r="F7" i="15" s="1"/>
  <c r="A101" i="4"/>
  <c r="E7" i="15" s="1"/>
  <c r="E20" i="7"/>
  <c r="G56" i="8"/>
  <c r="H56" i="8" s="1"/>
  <c r="R105" i="5"/>
  <c r="H55" i="8"/>
  <c r="R61" i="5"/>
  <c r="C40" i="7"/>
  <c r="C41" i="7" s="1"/>
  <c r="C13" i="15"/>
  <c r="C14" i="15" s="1"/>
  <c r="A137" i="2"/>
  <c r="A36" i="1"/>
  <c r="D5" i="15"/>
  <c r="R131" i="1"/>
  <c r="E39" i="7" l="1"/>
  <c r="E5" i="15"/>
  <c r="E12" i="15" s="1"/>
  <c r="A36" i="4"/>
  <c r="F21" i="7"/>
  <c r="G21" i="7" s="1"/>
  <c r="A105" i="5"/>
  <c r="F8" i="15" s="1"/>
  <c r="G8" i="15" s="1"/>
  <c r="G20" i="7"/>
  <c r="G7" i="15"/>
  <c r="R133" i="1"/>
  <c r="R134" i="1" s="1"/>
  <c r="R137" i="1" s="1"/>
  <c r="R71" i="5"/>
  <c r="R73" i="5" s="1"/>
  <c r="F5" i="7"/>
  <c r="D12" i="15"/>
  <c r="R133" i="4"/>
  <c r="R134" i="4" s="1"/>
  <c r="R137" i="4" s="1"/>
  <c r="E13" i="15" l="1"/>
  <c r="E14" i="15" s="1"/>
  <c r="E40" i="7"/>
  <c r="E41" i="7" s="1"/>
  <c r="A136" i="4"/>
  <c r="A137" i="4"/>
  <c r="F39" i="7"/>
  <c r="G5" i="7"/>
  <c r="G39" i="7" s="1"/>
  <c r="F5" i="15"/>
  <c r="R131" i="5"/>
  <c r="A36" i="5"/>
  <c r="D40" i="7"/>
  <c r="D13" i="15"/>
  <c r="D14" i="15" s="1"/>
  <c r="A136" i="1"/>
  <c r="A137" i="1"/>
  <c r="R138" i="4"/>
  <c r="R138" i="1"/>
  <c r="F12" i="15" l="1"/>
  <c r="G5" i="15"/>
  <c r="G12" i="15" s="1"/>
  <c r="D41" i="7"/>
  <c r="R133" i="5"/>
  <c r="R134" i="5" s="1"/>
  <c r="R137" i="5" s="1"/>
  <c r="A137" i="5" l="1"/>
  <c r="F13" i="15"/>
  <c r="G13" i="15" s="1"/>
  <c r="G14" i="15" s="1"/>
  <c r="F40" i="7"/>
  <c r="A136" i="5"/>
  <c r="R138" i="5"/>
  <c r="F14" i="15" l="1"/>
  <c r="F41" i="7"/>
  <c r="G40" i="7"/>
  <c r="G41" i="7" s="1"/>
</calcChain>
</file>

<file path=xl/sharedStrings.xml><?xml version="1.0" encoding="utf-8"?>
<sst xmlns="http://schemas.openxmlformats.org/spreadsheetml/2006/main" count="2620" uniqueCount="932">
  <si>
    <t>1.</t>
  </si>
  <si>
    <t>2.</t>
  </si>
  <si>
    <t>3.</t>
  </si>
  <si>
    <t>4.</t>
  </si>
  <si>
    <t>5.</t>
  </si>
  <si>
    <t>6.</t>
  </si>
  <si>
    <t>B.</t>
  </si>
  <si>
    <t>Other</t>
  </si>
  <si>
    <t>C.</t>
  </si>
  <si>
    <t>Postage</t>
  </si>
  <si>
    <t>Principal Investigator/Project Director:</t>
  </si>
  <si>
    <t>Agency:</t>
  </si>
  <si>
    <t>Total</t>
  </si>
  <si>
    <t>Summer</t>
  </si>
  <si>
    <t>12 month</t>
  </si>
  <si>
    <t>9 month</t>
  </si>
  <si>
    <t>Other Professionals</t>
  </si>
  <si>
    <t>INDIRECT COST BASE</t>
  </si>
  <si>
    <t>Secretarial-Clerical (SECRETARIAL-CLERICAL WILL REQUIRE A DIRECT CHARGE EXEMPTION FORM AT PROPOSAL TIME)</t>
  </si>
  <si>
    <t>% Effort Summer</t>
  </si>
  <si>
    <t>Base Salary</t>
  </si>
  <si>
    <t xml:space="preserve">% Effort AY </t>
  </si>
  <si>
    <t>Object Code</t>
  </si>
  <si>
    <t>(List each separately with title)</t>
  </si>
  <si>
    <t>771600-771649
771700-771999</t>
  </si>
  <si>
    <t>FLORIDA INTERNATIONAL UNIVERSITY PROPOSAL BUDGET SHEET</t>
  </si>
  <si>
    <t>Period/Year #:</t>
  </si>
  <si>
    <t>771500-771549</t>
  </si>
  <si>
    <t>771660-771669</t>
  </si>
  <si>
    <t>721200-721999</t>
  </si>
  <si>
    <t xml:space="preserve">Advertising Services </t>
  </si>
  <si>
    <t xml:space="preserve">Books &amp; Films </t>
  </si>
  <si>
    <t xml:space="preserve">Building &amp; Construction </t>
  </si>
  <si>
    <t xml:space="preserve">Cellular Phones </t>
  </si>
  <si>
    <t>Construction Services</t>
  </si>
  <si>
    <t xml:space="preserve">Data Processing Supplies </t>
  </si>
  <si>
    <t xml:space="preserve">Food Products </t>
  </si>
  <si>
    <t xml:space="preserve">Freight </t>
  </si>
  <si>
    <t xml:space="preserve">Insurance </t>
  </si>
  <si>
    <t xml:space="preserve">Local Telephone Calls </t>
  </si>
  <si>
    <t xml:space="preserve">Long Distance Telephone Calls </t>
  </si>
  <si>
    <t xml:space="preserve">Membership &amp; Subscriptions </t>
  </si>
  <si>
    <t xml:space="preserve">Motor Fuel &amp; Lubricants </t>
  </si>
  <si>
    <t xml:space="preserve">Moving Expenses </t>
  </si>
  <si>
    <t xml:space="preserve">Other Materials &amp; Supplies </t>
  </si>
  <si>
    <t xml:space="preserve">Participant Payments </t>
  </si>
  <si>
    <t xml:space="preserve">Patient Care Costs </t>
  </si>
  <si>
    <t xml:space="preserve">Printing &amp; Reproduction </t>
  </si>
  <si>
    <t>Rent Expense Other Than Buildings</t>
  </si>
  <si>
    <t xml:space="preserve">Repairs &amp; Maintenance </t>
  </si>
  <si>
    <t xml:space="preserve">Telephone Equipment </t>
  </si>
  <si>
    <t xml:space="preserve">Travel - Domestic </t>
  </si>
  <si>
    <t>Travel - Foreign</t>
  </si>
  <si>
    <t>A.</t>
  </si>
  <si>
    <t>773600-773699</t>
  </si>
  <si>
    <t>711360-711399</t>
  </si>
  <si>
    <t>711190-711199</t>
  </si>
  <si>
    <t>773500-773599</t>
  </si>
  <si>
    <t>773100-773199</t>
  </si>
  <si>
    <t>711230-711239</t>
  </si>
  <si>
    <t>768400-768409</t>
  </si>
  <si>
    <t>Specify:</t>
  </si>
  <si>
    <t>711180-711189</t>
  </si>
  <si>
    <t>Level 3 
Budgetary Account</t>
  </si>
  <si>
    <t>Level 4
Budgetary Account</t>
  </si>
  <si>
    <t>P77150-OPS</t>
  </si>
  <si>
    <t>S77295 - Subcontractors over $25K</t>
  </si>
  <si>
    <t>S7729U - Subcontractors under $25K</t>
  </si>
  <si>
    <t>S76840 - Tuition</t>
  </si>
  <si>
    <t>S75700 - Facilities &amp; Administrative Expense</t>
  </si>
  <si>
    <t>P77100 - Salaries &amp; Wages</t>
  </si>
  <si>
    <t>P77156 - Fringe</t>
  </si>
  <si>
    <t>P71121 - Domestic Travel</t>
  </si>
  <si>
    <t>P71123 - Foreign Travel</t>
  </si>
  <si>
    <t>P77300 - Materials and Supplies</t>
  </si>
  <si>
    <t>P71190 - Other Operating Expenses</t>
  </si>
  <si>
    <t>P71100 - Participant Payments</t>
  </si>
  <si>
    <t>P71150 - Patient Care Cost</t>
  </si>
  <si>
    <t xml:space="preserve">P77200 - Professional Fees  </t>
  </si>
  <si>
    <t>P71140 - Rent Expense Other Than Buildings</t>
  </si>
  <si>
    <t>P76100 - Repairs and Maintenance</t>
  </si>
  <si>
    <t>P76800 - Scholarships</t>
  </si>
  <si>
    <t>P76830 - Stipends</t>
  </si>
  <si>
    <t>P77295 - Subcontractors over $25K</t>
  </si>
  <si>
    <t>P7729U - Subcontractors under $25K</t>
  </si>
  <si>
    <t>P76840 - Tuition</t>
  </si>
  <si>
    <t>P77220 - Advertising Services</t>
  </si>
  <si>
    <t>P72110 - Books &amp; Film</t>
  </si>
  <si>
    <t>P77320 - Building and Construction</t>
  </si>
  <si>
    <t>P71117 - Cellular Phones</t>
  </si>
  <si>
    <t>P77218 - Construction Services</t>
  </si>
  <si>
    <t>P77382 - Data Processing Supplies</t>
  </si>
  <si>
    <t>P77380 - Food Products</t>
  </si>
  <si>
    <t>P71116 - Local Telephone Calls</t>
  </si>
  <si>
    <t>P71145 - Memberships &amp; Subscriptions</t>
  </si>
  <si>
    <t>P71130 - Moving Expenses</t>
  </si>
  <si>
    <t>P77330 - Office Supplies</t>
  </si>
  <si>
    <t>P71101 - Postage</t>
  </si>
  <si>
    <t xml:space="preserve">P71144 - Rent Expense Buildings </t>
  </si>
  <si>
    <t>P72100 - Other Capital Outlay</t>
  </si>
  <si>
    <t>P75700 - Indirect Costs</t>
  </si>
  <si>
    <t>Educational &amp; Lab Supplies</t>
  </si>
  <si>
    <t>711211-711226
711251-711286</t>
  </si>
  <si>
    <t>711021-711031</t>
  </si>
  <si>
    <t>773001-773002
711075-711077
711900-711989</t>
  </si>
  <si>
    <t xml:space="preserve">Professional Fees </t>
  </si>
  <si>
    <t>711401-711406</t>
  </si>
  <si>
    <t>761001-761006</t>
  </si>
  <si>
    <t>768201-768211</t>
  </si>
  <si>
    <t>Scholarships</t>
  </si>
  <si>
    <t>Stipends</t>
  </si>
  <si>
    <t>Tuition Payments</t>
  </si>
  <si>
    <t>772201-772204</t>
  </si>
  <si>
    <t>721101-721103</t>
  </si>
  <si>
    <t>773201-773212</t>
  </si>
  <si>
    <t>772181-772185</t>
  </si>
  <si>
    <t>711451-711454</t>
  </si>
  <si>
    <t>711301-711304</t>
  </si>
  <si>
    <t>773301-773305</t>
  </si>
  <si>
    <t>711011-711013</t>
  </si>
  <si>
    <t>Rent Expense Buildings</t>
  </si>
  <si>
    <t>Restricted Expenses - In alphabetical order by budget category.</t>
  </si>
  <si>
    <t>Rate:</t>
  </si>
  <si>
    <t>P71118-Telephone Equipment</t>
  </si>
  <si>
    <t>21</t>
  </si>
  <si>
    <t xml:space="preserve">P71119 - Long Distance Telephone Calls </t>
  </si>
  <si>
    <t>% Effort
CY</t>
  </si>
  <si>
    <t>(F) = Faculty 
(A) = Administrative</t>
  </si>
  <si>
    <t>(S) = Staff</t>
  </si>
  <si>
    <t>Budget Period Start Date:</t>
  </si>
  <si>
    <t>TOTAL SALARIES &amp; WAGES (A+B):</t>
  </si>
  <si>
    <t>TOTAL FRINGE BENEFITS:</t>
  </si>
  <si>
    <r>
      <t xml:space="preserve"> </t>
    </r>
    <r>
      <rPr>
        <b/>
        <sz val="10"/>
        <color indexed="10"/>
        <rFont val="Arial"/>
        <family val="2"/>
      </rPr>
      <t>RED</t>
    </r>
    <r>
      <rPr>
        <b/>
        <sz val="10"/>
        <rFont val="Arial"/>
        <family val="2"/>
      </rPr>
      <t xml:space="preserve"> Items are part of F&amp;A and are normally not allowed on Federal Grants. </t>
    </r>
    <r>
      <rPr>
        <b/>
        <sz val="10"/>
        <color indexed="10"/>
        <rFont val="Arial"/>
        <family val="2"/>
      </rPr>
      <t>RED</t>
    </r>
    <r>
      <rPr>
        <b/>
        <sz val="10"/>
        <rFont val="Arial"/>
        <family val="2"/>
      </rPr>
      <t xml:space="preserve"> items will require a DIRECT CHARGE EXEMPTION FORM.</t>
    </r>
  </si>
  <si>
    <t>Miscellaneous Expenses (Other)
*** Must Provide Amount &amp; Associated Details Below ***</t>
  </si>
  <si>
    <t>TOTAL OTHER PERSONNEL FRINGE BENEFITS (SECTION B):</t>
  </si>
  <si>
    <t>TOTAL OTHER PERSONNEL SALARIES &amp; WAGES(SECTION B):</t>
  </si>
  <si>
    <t>TOTAL RESTRICTED OPERATING EXPENSES (S7710R):</t>
  </si>
  <si>
    <t>TOTAL OPERATING EXPENSES (S71100):</t>
  </si>
  <si>
    <t>Budget Period End Date:</t>
  </si>
  <si>
    <t>TOTAL INDIRECT COSTS (S75700):</t>
  </si>
  <si>
    <t>TOTAL SALARIES, WAGES, AND FRINGE BENEFITS (S77100):</t>
  </si>
  <si>
    <t>TOTAL DIRECT COSTS (A through D):</t>
  </si>
  <si>
    <t>Total Permanent Equipment (S72120):</t>
  </si>
  <si>
    <t>E. INDIRECT COSTS</t>
  </si>
  <si>
    <t>G. TOTAL DIRECT AND INDIRECT COSTS</t>
  </si>
  <si>
    <t xml:space="preserve">D. PERMANENT EQUIPMENT &amp; BOOKS OR OTHER LIBRARY RESOURCES (list item and dollar) </t>
  </si>
  <si>
    <t>C. EXPENSES - IN ALPHABETICAL ORDER BY BUDGET CATEGORY.</t>
  </si>
  <si>
    <t>TOTAL SENIOR PERSONNEL SALARIES &amp; WAGES (SECTION A):</t>
  </si>
  <si>
    <t>TOTAL SENIOR PERSONNEL FRINGE BENEFITS (SECTION A):</t>
  </si>
  <si>
    <t>Year 1</t>
  </si>
  <si>
    <t>Year 2</t>
  </si>
  <si>
    <t>Year 3</t>
  </si>
  <si>
    <t>Year 4</t>
  </si>
  <si>
    <t>Year 5</t>
  </si>
  <si>
    <t>Type:</t>
  </si>
  <si>
    <t>Indirect Cost:</t>
  </si>
  <si>
    <t>Subcontractor Name</t>
  </si>
  <si>
    <t>Running Total</t>
  </si>
  <si>
    <t>P7729U - Subcontractor Amounts under $25K</t>
  </si>
  <si>
    <t>P77295 - Subcontractor Amounts over $25K</t>
  </si>
  <si>
    <t>S77295 - Subcontractors &gt; $25K</t>
  </si>
  <si>
    <t>S7729U - Subcontractors &lt; $25K</t>
  </si>
  <si>
    <t>Year 1
Budget</t>
  </si>
  <si>
    <t>Year 2
Budget</t>
  </si>
  <si>
    <t>Year 3
Budget</t>
  </si>
  <si>
    <t>Year 4
Budget</t>
  </si>
  <si>
    <t>Year 5
Budget</t>
  </si>
  <si>
    <r>
      <t xml:space="preserve">Subcontractor Budgets By Year
</t>
    </r>
    <r>
      <rPr>
        <i/>
        <sz val="14"/>
        <rFont val="Arial"/>
        <family val="2"/>
      </rPr>
      <t>(Amounts Entered Here Will Flow Into Respective Budget Worksheets)</t>
    </r>
  </si>
  <si>
    <t>FLORIDA INTERNATIONAL UNIVERSITY PROPOSAL BUDGET SHEET - Subcontractor Budgets By Period/Year</t>
  </si>
  <si>
    <t>*** Subcontractor Budgets Must Be Entered in The 'Project Subcontractor Budgets' Worksheet ***</t>
  </si>
  <si>
    <t>Subcontractor Amounts UNDER 25K:</t>
  </si>
  <si>
    <t>Subcontractor Amounts OVER 25K:</t>
  </si>
  <si>
    <t>Subcontractor Totals By Year:</t>
  </si>
  <si>
    <t>S77295 - Subcontractor Amounts Under $25K By Year:</t>
  </si>
  <si>
    <t xml:space="preserve">S7729U - Subcontractor Amounts Over $25K By Year: </t>
  </si>
  <si>
    <t>Appointment Type</t>
  </si>
  <si>
    <t>Title/Role</t>
  </si>
  <si>
    <t>FA Base Type</t>
  </si>
  <si>
    <t>Calculate F&amp;A?</t>
  </si>
  <si>
    <t>TDC - Total Direct Cost</t>
  </si>
  <si>
    <t>FA - Yes</t>
  </si>
  <si>
    <t>MTDC - Modified Total Direct Cost</t>
  </si>
  <si>
    <t>FA - No</t>
  </si>
  <si>
    <t>NOFA - No FA Calculated</t>
  </si>
  <si>
    <t>SWF - Salaries Wages and Fringes</t>
  </si>
  <si>
    <t>Project Budget Overview</t>
  </si>
  <si>
    <t>Principal Investigator/
Project Director:</t>
  </si>
  <si>
    <t>Project Start Date:</t>
  </si>
  <si>
    <t>Project End Date:</t>
  </si>
  <si>
    <t>Indirect Cost Type:</t>
  </si>
  <si>
    <t>Indirect Cost Rate:</t>
  </si>
  <si>
    <t>Budget Periods</t>
  </si>
  <si>
    <t>Start Date</t>
  </si>
  <si>
    <t>End Date</t>
  </si>
  <si>
    <t>Budget Period 1:</t>
  </si>
  <si>
    <t>Budget Period 2:</t>
  </si>
  <si>
    <t>Budget Period 3:</t>
  </si>
  <si>
    <t>Budget Period 4:</t>
  </si>
  <si>
    <t>Budget Period 5:</t>
  </si>
  <si>
    <t>771001-771139 (F)
771140-771149 (A)</t>
  </si>
  <si>
    <t>771150-771159 (S)</t>
  </si>
  <si>
    <t>Project Personnel</t>
  </si>
  <si>
    <t>Name</t>
  </si>
  <si>
    <t>Appointment</t>
  </si>
  <si>
    <t>#</t>
  </si>
  <si>
    <t>3 Month (SM)</t>
  </si>
  <si>
    <t>6 Month (6M)</t>
  </si>
  <si>
    <t>8 Month (8M)</t>
  </si>
  <si>
    <t>9 Month (AY)</t>
  </si>
  <si>
    <t>12 Month (CY)</t>
  </si>
  <si>
    <t>Project Title:</t>
  </si>
  <si>
    <t>7.</t>
  </si>
  <si>
    <t>8.</t>
  </si>
  <si>
    <t>9.</t>
  </si>
  <si>
    <t>10.</t>
  </si>
  <si>
    <t>11.</t>
  </si>
  <si>
    <t>12.</t>
  </si>
  <si>
    <t>13.</t>
  </si>
  <si>
    <t>14.</t>
  </si>
  <si>
    <t>15.</t>
  </si>
  <si>
    <t>16.</t>
  </si>
  <si>
    <t>17.</t>
  </si>
  <si>
    <t>18.</t>
  </si>
  <si>
    <t>19.</t>
  </si>
  <si>
    <t>20.</t>
  </si>
  <si>
    <t>S77100 - Salaries &amp; Wages
(Salary &amp; Fringe)</t>
  </si>
  <si>
    <t>S71100 - Operating Expenses
(Unrestricted Items)</t>
  </si>
  <si>
    <t>S7710R - Restricted Operating Expenses
(Restricted Items)</t>
  </si>
  <si>
    <t>S72120 - Equipment &amp; Other Capital Exp
(Equipment/OCO)</t>
  </si>
  <si>
    <t>EFFORT PERSON MONTHS &amp; FRINGE BENEFITS FOR PERSONNEL ABOVE</t>
  </si>
  <si>
    <t>PERSON MONTHS &amp; FRINGE BENEFITS FOR PERSONNEL ABOVE</t>
  </si>
  <si>
    <t>Level 3
Budgetary Account</t>
  </si>
  <si>
    <t>S77100 - Salaries &amp; Wages</t>
  </si>
  <si>
    <t>S71100 - Operating Expenses</t>
  </si>
  <si>
    <t>S7710R - Restricted Operating Expenses</t>
  </si>
  <si>
    <t>S72120 - Equipment &amp; Other Capital Exp</t>
  </si>
  <si>
    <t>S75700 - Indirect Costs</t>
  </si>
  <si>
    <t>Total Direct Costs By Year</t>
  </si>
  <si>
    <t>Total Direct &amp; Indirect Costs By Year</t>
  </si>
  <si>
    <t>Account Code</t>
  </si>
  <si>
    <t>amount for each item exceeding $5,000</t>
  </si>
  <si>
    <t>Recharge Center Charges</t>
  </si>
  <si>
    <t>773900-773910
773912 -773999</t>
  </si>
  <si>
    <t>Software License (requires a direct charge exemption form)</t>
  </si>
  <si>
    <t>P77381 - Hazardous Chemicals/Waste</t>
  </si>
  <si>
    <t>Office Supplies/Computer Supplies</t>
  </si>
  <si>
    <t>Hazardous Chemicals/Waste</t>
  </si>
  <si>
    <t>Exists</t>
  </si>
  <si>
    <t>New</t>
  </si>
  <si>
    <t>Position</t>
  </si>
  <si>
    <t>Total New &amp; Existing Positions:</t>
  </si>
  <si>
    <t>Total Head Count</t>
  </si>
  <si>
    <t>N/A</t>
  </si>
  <si>
    <t>Totals By Year:</t>
  </si>
  <si>
    <t xml:space="preserve">Other: </t>
  </si>
  <si>
    <t xml:space="preserve">Subsistence </t>
  </si>
  <si>
    <t xml:space="preserve">Travel </t>
  </si>
  <si>
    <t xml:space="preserve">Stipends </t>
  </si>
  <si>
    <t xml:space="preserve">Description </t>
  </si>
  <si>
    <t xml:space="preserve">FLORIDA INTERNATIONAL UNIVERSITY PROPOSAL BUDGET SHEET - Participant Support Costs by Year </t>
  </si>
  <si>
    <t xml:space="preserve">Participant Support Costs Total "MUST BE ENTERED IN THE PARTICIPANT SUPPORT WORKSHEET" </t>
  </si>
  <si>
    <t xml:space="preserve">Specify: </t>
  </si>
  <si>
    <r>
      <rPr>
        <b/>
        <sz val="12"/>
        <rFont val="Arial"/>
        <family val="2"/>
      </rPr>
      <t>Participant Support Costs Breakdown by Year</t>
    </r>
    <r>
      <rPr>
        <b/>
        <sz val="14"/>
        <rFont val="Arial"/>
        <family val="2"/>
      </rPr>
      <t xml:space="preserve">  </t>
    </r>
    <r>
      <rPr>
        <sz val="10"/>
        <rFont val="Arial"/>
        <family val="2"/>
      </rPr>
      <t xml:space="preserve">(Amounts Entered Here will Flow Into Respective Budget Worksheets) </t>
    </r>
  </si>
  <si>
    <t xml:space="preserve">4. </t>
  </si>
  <si>
    <t xml:space="preserve">5. </t>
  </si>
  <si>
    <t xml:space="preserve">Student OPS </t>
  </si>
  <si>
    <t xml:space="preserve">Graduate Student Assistants </t>
  </si>
  <si>
    <t>773810 - Hazardous Chemicals/Waste</t>
  </si>
  <si>
    <t>FRINGE Types</t>
  </si>
  <si>
    <t>COM Faculty</t>
  </si>
  <si>
    <t>Staff</t>
  </si>
  <si>
    <t>Non Student OPS</t>
  </si>
  <si>
    <t>Graduate Students</t>
  </si>
  <si>
    <t>Admin/Faculty except COM</t>
  </si>
  <si>
    <t>Student OPS</t>
  </si>
  <si>
    <t>Total
Year 1 - 5</t>
  </si>
  <si>
    <t xml:space="preserve">711601
772101-772102
772104-772126
772131-772132            772141
772151-772157           772301-772303         </t>
  </si>
  <si>
    <t>773607
711608</t>
  </si>
  <si>
    <t>Events</t>
  </si>
  <si>
    <t>ACCOUNT NUMBER</t>
  </si>
  <si>
    <t>DESCRIPTION</t>
  </si>
  <si>
    <r>
      <t>Used  primarily by Campus Mail Services</t>
    </r>
    <r>
      <rPr>
        <sz val="10"/>
        <rFont val="Arial Unicode MS"/>
        <family val="2"/>
      </rPr>
      <t xml:space="preserve"> to charge for mailing correspondence and packages through the United States Postal Service as requested by various university departments in MMC and BBC. Also used by off-campus locations. </t>
    </r>
  </si>
  <si>
    <t>Postage for Resale</t>
  </si>
  <si>
    <t xml:space="preserve">Postage charges to mail FIU merchandise purchased by customers,  e.g., sale of goods or art by the museums. </t>
  </si>
  <si>
    <t>Freight</t>
  </si>
  <si>
    <t xml:space="preserve">Freight charges for shipments made with UPS, FedEX, DHL etc. </t>
  </si>
  <si>
    <t>Courier Services</t>
  </si>
  <si>
    <t xml:space="preserve">Courier services for local delivery of documents and small packages etc. Typically same day delivery </t>
  </si>
  <si>
    <t>Banking Fees</t>
  </si>
  <si>
    <t xml:space="preserve">Fees assessed by financial institutions for maintaining cash accounts. </t>
  </si>
  <si>
    <t>Wire Transfer Fee</t>
  </si>
  <si>
    <t>Fees assessed for sending wire transfers.</t>
  </si>
  <si>
    <t>Utilities - Electricity</t>
  </si>
  <si>
    <t xml:space="preserve">Electricity used in normal operation of all University campus and off-campus sites. </t>
  </si>
  <si>
    <t>Utilities- Natural Gas</t>
  </si>
  <si>
    <t xml:space="preserve">Natural gas used in normal operation of all University campus and off-campus sites. </t>
  </si>
  <si>
    <t>Utilities - Water &amp; Sewer</t>
  </si>
  <si>
    <r>
      <t xml:space="preserve">Water and sewer usage in normal operation of the University. Bills for MMC &amp; BBC campus buildings are received centrally by </t>
    </r>
    <r>
      <rPr>
        <u/>
        <sz val="10"/>
        <rFont val="Arial Unicode MS"/>
        <family val="2"/>
      </rPr>
      <t>Facilities Management</t>
    </r>
    <r>
      <rPr>
        <sz val="10"/>
        <rFont val="Arial Unicode MS"/>
        <family val="2"/>
      </rPr>
      <t xml:space="preserve"> and then approved by the respective E&amp;G and auxiliary building units (e.g. Housing). </t>
    </r>
  </si>
  <si>
    <t>Utilities - Garbage</t>
  </si>
  <si>
    <t>Charges for waste collection services used in normal operation of the University. Bills are sent and approved to respective E&amp;G and auxiliary building owners (e.g. Business Services, Housing)</t>
  </si>
  <si>
    <t>Utilities - Other</t>
  </si>
  <si>
    <r>
      <t>Used by Facilities Management only</t>
    </r>
    <r>
      <rPr>
        <sz val="10"/>
        <rFont val="Arial Unicode MS"/>
        <family val="2"/>
      </rPr>
      <t xml:space="preserve"> to pay for utilities used in normal operation of the University not classified in any other account .e.g., propane gas and chilled water usage.</t>
    </r>
  </si>
  <si>
    <t>Cellular Phones</t>
  </si>
  <si>
    <t>Costs incurred for cellular telephone services, including monthly charges and airtime.</t>
  </si>
  <si>
    <t>Telephone Installations</t>
  </si>
  <si>
    <r>
      <t>Used by UTS only</t>
    </r>
    <r>
      <rPr>
        <sz val="10"/>
        <rFont val="Arial Unicode MS"/>
        <family val="2"/>
      </rPr>
      <t xml:space="preserve"> for one-time service charges to install new telecommunication equipment. Refer to UTS price list at: http://finance.fiu.edu/ofp/docs/Auxiliary_UTS_Expenses_14-15.pdf</t>
    </r>
  </si>
  <si>
    <t>Communication Equipment</t>
  </si>
  <si>
    <r>
      <t>Used by UTS only</t>
    </r>
    <r>
      <rPr>
        <sz val="10"/>
        <rFont val="Arial Unicode MS"/>
        <family val="2"/>
      </rPr>
      <t xml:space="preserve"> to charge one-time purchase of new telecommunication and other equipment such as cable television equipment. Refer to UTS price list at: http://finance.fiu.edu/ofp/docs/Auxiliary_UTS_Expenses_14-15.pdf</t>
    </r>
  </si>
  <si>
    <t>Phone Equipment Rental</t>
  </si>
  <si>
    <r>
      <t>Used by UTS only</t>
    </r>
    <r>
      <rPr>
        <sz val="10"/>
        <rFont val="Arial Unicode MS"/>
        <family val="2"/>
      </rPr>
      <t xml:space="preserve"> to charge monthly flat standard telephone line fee plus monthly fees for optional features such as analog lines, voicemail, etc.  Refer to UTS price list at: http://finance.fiu.edu/ofp/docs/Auxiliary_UTS_Expenses_14-15.pdf</t>
    </r>
  </si>
  <si>
    <t>Communication Charges Other</t>
  </si>
  <si>
    <r>
      <t xml:space="preserve">Used by UTS </t>
    </r>
    <r>
      <rPr>
        <sz val="10"/>
        <rFont val="Arial Unicode MS"/>
        <family val="2"/>
      </rPr>
      <t>to charge for services other than those in other accounts, such as  IPCC line installations,  cable TV, wireless access points, etc. . Refer to UTS price list at: http://finance.fiu.edu/ofp/docs/Auxiliary_UTS_Expenses_14-15.pdf. Also used for miscellaneous communication charges by other units.</t>
    </r>
  </si>
  <si>
    <t>Long Distance</t>
  </si>
  <si>
    <r>
      <t>Used by UTS only</t>
    </r>
    <r>
      <rPr>
        <sz val="10"/>
        <rFont val="Arial Unicode MS"/>
        <family val="2"/>
      </rPr>
      <t xml:space="preserve"> to allocate long distance toll call fees to individual departments</t>
    </r>
  </si>
  <si>
    <t>Per Diem - In State</t>
  </si>
  <si>
    <t>Daily allowance for meals and related expenses during approved travel within FL.</t>
  </si>
  <si>
    <t>Mileage - In State</t>
  </si>
  <si>
    <t xml:space="preserve">Expenses for transportation when personal vehicle is used for approved travel within FL. Does not include parking fees and tolls. </t>
  </si>
  <si>
    <t>Airfare - In State</t>
  </si>
  <si>
    <t>Air travel, including tickets, baggage fees, taxes, etc. for approved travel within FL.</t>
  </si>
  <si>
    <t>Car Rental - In State</t>
  </si>
  <si>
    <t xml:space="preserve">Cost of renting a vehicle when used for approved travel within FL.  </t>
  </si>
  <si>
    <t>Registration Fee - In State</t>
  </si>
  <si>
    <t xml:space="preserve">Registration fees for conferences, seminars and events within FL. </t>
  </si>
  <si>
    <t>Incidental Expenses - In State</t>
  </si>
  <si>
    <t>Miscellaneous expenses related to travel within FL. Includes parking tolls, phone calls, internet, taxi etc.</t>
  </si>
  <si>
    <t>Per Diem - Out Of State</t>
  </si>
  <si>
    <t xml:space="preserve">Daily allowance for meals and related expenses during approved out of state travel. </t>
  </si>
  <si>
    <t>Mileage - Out Of State</t>
  </si>
  <si>
    <t xml:space="preserve">Expenses for transportation when personal vehicle is used for approved out of state travel. Does not include parking fees and tolls. </t>
  </si>
  <si>
    <t>Airfare - Out Of State</t>
  </si>
  <si>
    <t>Air travel, including tickets, baggage fees, taxes, etc. for approved out of state travel.</t>
  </si>
  <si>
    <t>Car Rental - Out of State</t>
  </si>
  <si>
    <t>Cost of renting a vehicle when used for approved out of state travel.</t>
  </si>
  <si>
    <t>Registration Fee - Out of Stat</t>
  </si>
  <si>
    <t xml:space="preserve">Registration fees for out of state conferences, seminars and events. </t>
  </si>
  <si>
    <t>Incidental Expenses - Out of S</t>
  </si>
  <si>
    <t>Miscellaneous expenses related to out of state travel. Includes parking tolls, phone calls, internet, taxi etc.</t>
  </si>
  <si>
    <t>Per Diem - Foreign</t>
  </si>
  <si>
    <t>Daily allowance for meals and related expenses during approved international travel.</t>
  </si>
  <si>
    <t>Mileage - Foreign</t>
  </si>
  <si>
    <t xml:space="preserve">Expenses for transportation when personal vehicle is used during approved international travel. Does not include parking fees and tolls. </t>
  </si>
  <si>
    <t>Airfare - Foreign</t>
  </si>
  <si>
    <t>Air travel, including tickets, baggage fees, taxes, etc. for approved international travel.</t>
  </si>
  <si>
    <t>Car Rental - Foreign</t>
  </si>
  <si>
    <t>Cost of renting a vehicle when used during  approved international  travel.</t>
  </si>
  <si>
    <t>Registration Fee - Foreign</t>
  </si>
  <si>
    <t>Registration fees for international  conferences, seminars and events.</t>
  </si>
  <si>
    <t>Incidental Expenses - Foreign</t>
  </si>
  <si>
    <t>Miscellaneous expenses related to international travel. Includes parking tolls, phone calls, internet, taxi etc.</t>
  </si>
  <si>
    <t>Moving Expenses - Payments to</t>
  </si>
  <si>
    <t xml:space="preserve">Moving expenses and incidentals reimbursed directly to current and prospective employees of the university. </t>
  </si>
  <si>
    <t>Moving Expenses Qualified Thir</t>
  </si>
  <si>
    <t xml:space="preserve">Moving expenses and incidentals made on behalf of current and prospective employees paid directly to external parties such as a moving company </t>
  </si>
  <si>
    <t>Clothing and Uniforms</t>
  </si>
  <si>
    <t xml:space="preserve">Work-related shirts, uniforms and accessories, commencement regalia. Includes name badges. </t>
  </si>
  <si>
    <t>Automobile Insurance</t>
  </si>
  <si>
    <r>
      <t>Used by Risk Management Dept. only</t>
    </r>
    <r>
      <rPr>
        <sz val="10"/>
        <rFont val="Arial Unicode MS"/>
        <family val="2"/>
      </rPr>
      <t xml:space="preserve"> for property insurance coverage on University-owned vehicles provided by State of FL. </t>
    </r>
  </si>
  <si>
    <t>General Liability Insurance</t>
  </si>
  <si>
    <r>
      <t xml:space="preserve">Used by Risk Management Dept. only </t>
    </r>
    <r>
      <rPr>
        <sz val="10"/>
        <rFont val="Arial Unicode MS"/>
        <family val="2"/>
      </rPr>
      <t xml:space="preserve">for bodily injury and non-vehicle property insurance coverage provided by State of FL. </t>
    </r>
  </si>
  <si>
    <t>Federal Civil Insurance</t>
  </si>
  <si>
    <r>
      <t>Used by Risk Management Dept. only</t>
    </r>
    <r>
      <rPr>
        <sz val="10"/>
        <rFont val="Arial Unicode MS"/>
        <family val="2"/>
      </rPr>
      <t xml:space="preserve"> for employment-related civil lawsuit coverage provided by State of FL.</t>
    </r>
  </si>
  <si>
    <t>Other Insurance</t>
  </si>
  <si>
    <t xml:space="preserve">Insurance coverage acquired on behalf of departments as needed,  e.g. coverage for leased space and equipment, professional liability coverage for student interns, camp insurance, special events insurance etc. </t>
  </si>
  <si>
    <t>Workers Comp Ins - Faculty</t>
  </si>
  <si>
    <r>
      <t>Used by Benefits Administration Dept. only</t>
    </r>
    <r>
      <rPr>
        <sz val="10"/>
        <rFont val="Arial Unicode MS"/>
        <family val="2"/>
      </rPr>
      <t xml:space="preserve"> to pay the workers compensation insurance coverage related to faculty other than College of Medicine. Expense is charged to individual departments via the Fringe Pool Rate allocation.</t>
    </r>
  </si>
  <si>
    <t>Workers Comp Ins - Admin</t>
  </si>
  <si>
    <r>
      <t>Used by Benefits Administration Dept. only</t>
    </r>
    <r>
      <rPr>
        <sz val="10"/>
        <rFont val="Arial Unicode MS"/>
        <family val="2"/>
      </rPr>
      <t xml:space="preserve"> to pay the workers compensation insurance coverage related to administrative personnel. Expense is charged to individual departments via the Fringe Pool Rate allocation.</t>
    </r>
  </si>
  <si>
    <t>Workers Comp Ins - Staff</t>
  </si>
  <si>
    <r>
      <t>Used by Benefits Administration Dept. only</t>
    </r>
    <r>
      <rPr>
        <sz val="10"/>
        <rFont val="Arial Unicode MS"/>
        <family val="2"/>
      </rPr>
      <t xml:space="preserve"> to pay the workers compensation insurance coverage related to staff employees. Expense is charged to individual departments via the Fringe Pool Rate allocation.</t>
    </r>
  </si>
  <si>
    <t>Workers Comp Ins- Student Asst</t>
  </si>
  <si>
    <r>
      <t>Used by Benefits Administration Dept. only</t>
    </r>
    <r>
      <rPr>
        <sz val="10"/>
        <rFont val="Arial Unicode MS"/>
        <family val="2"/>
      </rPr>
      <t xml:space="preserve"> to pay the workers compensation insurance coverage related to student assistants. Expense is charged to individual departments via the Fringe Pool Rate allocation.</t>
    </r>
  </si>
  <si>
    <t>Workers Comp Ins - Other Tempo</t>
  </si>
  <si>
    <r>
      <t>Used by Benefits Administration Dept. only</t>
    </r>
    <r>
      <rPr>
        <sz val="10"/>
        <rFont val="Arial Unicode MS"/>
        <family val="2"/>
      </rPr>
      <t xml:space="preserve"> to pay the workers compensation insurance coverage related to temporary employees. Expense is charged to individual departments via the Fringe Pool Rate allocation.</t>
    </r>
  </si>
  <si>
    <t>Unemployment Comp  - Faculty</t>
  </si>
  <si>
    <r>
      <t>Used by Benefits Administration Dept. only</t>
    </r>
    <r>
      <rPr>
        <sz val="10"/>
        <rFont val="Arial Unicode MS"/>
        <family val="2"/>
      </rPr>
      <t xml:space="preserve"> to pay the unemployment benefit insurance related to faculty other than College of Medicine. Expense is charged to individual departments via the Fringe Pool Rate allocation.</t>
    </r>
  </si>
  <si>
    <t>Unemployment Comp  - Admin</t>
  </si>
  <si>
    <r>
      <t>Used by Benefits Administration Dept. only</t>
    </r>
    <r>
      <rPr>
        <sz val="10"/>
        <rFont val="Arial Unicode MS"/>
        <family val="2"/>
      </rPr>
      <t xml:space="preserve"> to pay the unemployment benefit insurance related to administrative personnel. Expense is charged to individual departments via the Fringe Pool Rate allocation.</t>
    </r>
  </si>
  <si>
    <t>Unemployment Comp  - Staff</t>
  </si>
  <si>
    <r>
      <t>Used by Benefits Administration Dept. only</t>
    </r>
    <r>
      <rPr>
        <sz val="10"/>
        <rFont val="Arial Unicode MS"/>
        <family val="2"/>
      </rPr>
      <t xml:space="preserve"> to pay the unemployment benefit insurance related to staff employees. Expense is charged to individual departments via the Fringe Pool Rate allocation.</t>
    </r>
  </si>
  <si>
    <t>Unemployment Comp  - Other Tem</t>
  </si>
  <si>
    <r>
      <t>Used by Benefits Administration Dept. only</t>
    </r>
    <r>
      <rPr>
        <sz val="10"/>
        <rFont val="Arial Unicode MS"/>
        <family val="2"/>
      </rPr>
      <t xml:space="preserve"> to pay the unemployment benefit insurance related to temporary employees. Expense is charged to individual departments via the Fringe Pool Rate allocation.</t>
    </r>
  </si>
  <si>
    <t>Workers Comp Ins-Faculty - COM</t>
  </si>
  <si>
    <r>
      <t>Used by Benefits Administration Dept. only</t>
    </r>
    <r>
      <rPr>
        <sz val="10"/>
        <rFont val="Arial Unicode MS"/>
        <family val="2"/>
      </rPr>
      <t xml:space="preserve"> to pay the workers compensation insurance coverage related to College of Medicine faculty. Expense is charged to individual departments via the Fringe Pool Rate allocation.</t>
    </r>
  </si>
  <si>
    <t>Unemployment Comp-Faculty-COM</t>
  </si>
  <si>
    <r>
      <t>Used by Benefits Administration Dept. only</t>
    </r>
    <r>
      <rPr>
        <sz val="10"/>
        <rFont val="Arial Unicode MS"/>
        <family val="2"/>
      </rPr>
      <t xml:space="preserve"> to pay the unemployment benefit insurance related to College of Medicine faculty. Expense is charged to individual departments via the Fringe Pool Rate allocation.</t>
    </r>
  </si>
  <si>
    <t>Rental of Equipment</t>
  </si>
  <si>
    <t xml:space="preserve">Rental or lease of general equipment, e.g. copiers, athletic equipment, fire and police protection equipment etc. </t>
  </si>
  <si>
    <t>Rental of Facilities</t>
  </si>
  <si>
    <t xml:space="preserve">Rent paid for the use of facilities, e.g. buildings, portable structures, temporary use of offices, conference space etc.  Do not use for operating leases of buildings. </t>
  </si>
  <si>
    <t>Rental of IT Equipment</t>
  </si>
  <si>
    <t>Rental or lease of information technology equipment, including computers and high-capacity printers, scanners, etc.</t>
  </si>
  <si>
    <t>Rental of Vehicles</t>
  </si>
  <si>
    <t>Non-travel related rental of automobiles, watercrafts, etc. used in events and for research projects.</t>
  </si>
  <si>
    <t>Rent of Buildings</t>
  </si>
  <si>
    <t>Rent paid under operating building leases, e.g. Brick ell and Lincoln Road space leases.</t>
  </si>
  <si>
    <t>Institutional Memberships</t>
  </si>
  <si>
    <t>Membership fees and dues in professional associations benefiting the entire University.</t>
  </si>
  <si>
    <t>Subscriptions</t>
  </si>
  <si>
    <t>Subscriptions to professional or technical publications used for professional development, not purchased for library use.</t>
  </si>
  <si>
    <t>Departmental Memberships</t>
  </si>
  <si>
    <t>Departmental  membership fees and dues in professional associations. Individual memberships are considered personal and are not reimbursable by the university.</t>
  </si>
  <si>
    <t>Catering Services</t>
  </si>
  <si>
    <t>This account should be used for all catered events.</t>
  </si>
  <si>
    <t>Costs of holding events not captured in any other operating expense account (such as supplies, catering services, professional services, etc.). Use 7112XX series of expense accounts for registration fees to attend events.</t>
  </si>
  <si>
    <t>Flowers &amp; Gifts</t>
  </si>
  <si>
    <t>Flowers used during events funded by non-E&amp;G sources such as fee-based auxiliaries. Purchase of congratulatory and condolence flowers generally not allowed. Tokens of appreciation costs allowed in limited situations. Refer to FIU Expenditure Guidelines for more information.</t>
  </si>
  <si>
    <t xml:space="preserve">Food Items Noncatered Events </t>
  </si>
  <si>
    <t>This account is to be used for food, including platters, sandwiches, bakery goods, pizza, desserts, non-alcoholic beverages, etc. purchased for meetings/events/trainings etc. with total food costs not exceeding $750.  On-campus events with food costs exceeding $750, are required to contract catering services from FIU's approved catering vendors, unless the Office of Business Services approves an exception for the event.</t>
  </si>
  <si>
    <t>Shared Services Fee</t>
  </si>
  <si>
    <r>
      <t>Used by Auxiliary &amp; Enterprise Development Dept. only</t>
    </r>
    <r>
      <rPr>
        <sz val="10"/>
        <rFont val="Arial Unicode MS"/>
        <family val="2"/>
      </rPr>
      <t xml:space="preserve"> to charge auxiliary and student affairs departments for institutional costs such as accounting, information technology, human resources and legal. </t>
    </r>
  </si>
  <si>
    <t>Software License</t>
  </si>
  <si>
    <t xml:space="preserve">One-time software licenses costing less than $5,000 wherein no renewal fees are required to use the program. </t>
  </si>
  <si>
    <t>F&amp;E under $5,000</t>
  </si>
  <si>
    <t>Equipment costing less than $5,000 not included in any other category, such as appliances, cleaning equipment, electronics, audio/visual, research equipment; Furniture costing less than $5,000 for offices, classrooms, laboratories.</t>
  </si>
  <si>
    <t>Athletic Equip under $5,000</t>
  </si>
  <si>
    <t>Sporting goods, athletic equipment and athletic facility equipment costing less than $5,000</t>
  </si>
  <si>
    <t>Works of Art &lt; $1,000</t>
  </si>
  <si>
    <t>Decorative works of art, including painting and sculptures, placed through the University and works of art purchased by the museums to exhibit, costing less than $5,000.</t>
  </si>
  <si>
    <t>Administrative Overhead</t>
  </si>
  <si>
    <t>Interdepartmental account used to allocate costs to units, e.g. Business Services and Housing central office expenses to retail activities and dormitories, respectively. Balance nets to zero.</t>
  </si>
  <si>
    <t>Miscellaneous Charges</t>
  </si>
  <si>
    <t>Miscellaneous products or services not otherwise classified in another expense account.</t>
  </si>
  <si>
    <t>Sales Tax Remittance</t>
  </si>
  <si>
    <t>Sales tax paid by the University that is not collected by university departments from the customer at the point of sale. Represents an expense to the University.</t>
  </si>
  <si>
    <t>Computer Equip under $5,000</t>
  </si>
  <si>
    <t>Computers, printers, scanners, storage devices costing less than $5,000</t>
  </si>
  <si>
    <t>Fines Penalties Judgment</t>
  </si>
  <si>
    <t>Fine, penalties and judgments levied against the University.</t>
  </si>
  <si>
    <t>Sponsorship/Co Sponsorship Exp</t>
  </si>
  <si>
    <t>Cost incurred to sponsor external events or activities.</t>
  </si>
  <si>
    <t>Credit Card Surcharge</t>
  </si>
  <si>
    <t>Charged by credit card merchant companies to process credit card revenue transactions. Off-set by convenience fee revenue received from students paying tuition with credit cards.</t>
  </si>
  <si>
    <t>Participant Payments</t>
  </si>
  <si>
    <t>Payments made to participants in research studies including gift cards.</t>
  </si>
  <si>
    <t>Library Books</t>
  </si>
  <si>
    <t xml:space="preserve">Books, reference materials and resources costing more than $250 purchased by the University Libraries (Green, College of Medicine, College of Law). Includes  monographic (printed) materials such as books, electronic materials for which University have perpetual access and any serial materials that will be kept more than a year. Includes subscriptions to resources that have to be renewed for periods greater than 12 months. </t>
  </si>
  <si>
    <t>F&amp;E  $5,000 and Over</t>
  </si>
  <si>
    <t>Equipment not included in any other category costing over $5,000; furniture and fixtures costing over $5,000 in offices, classrooms and laboratories. Includes related installation costs if applicable.</t>
  </si>
  <si>
    <t>Athletic Equip $5,000 &amp; Over</t>
  </si>
  <si>
    <t xml:space="preserve">Sporting goods, athletic equipment and athletic facility equipment costing greater than $ 5,000. </t>
  </si>
  <si>
    <t>Automobiles</t>
  </si>
  <si>
    <t>Vehicles such as automobiles, trucks, cargo vans, buses etc., costing over $5,000</t>
  </si>
  <si>
    <t>Motor Vehicles Other</t>
  </si>
  <si>
    <t>Vehicles such as golf carts and mules costing over $5,000.</t>
  </si>
  <si>
    <t>Educational Property</t>
  </si>
  <si>
    <t>Items costing greater than $5,000 used to support the delivery of education, such as lab testing equipment, microscopes, cameras, etc. Does not include audio visual equipment.</t>
  </si>
  <si>
    <t>Audio Visual Equipment</t>
  </si>
  <si>
    <t>Items costing greater than $5,000 used in classroom instruction including projectors, plasma display monitors,  distance learning video conferencing, sound systems.</t>
  </si>
  <si>
    <t>Data Processing Equipment</t>
  </si>
  <si>
    <t>Computer equipment other than personal computers, including servers, printers, scanners, plotters and data processing/communication equipment such as data clusters and racks, costing more than $5,000.</t>
  </si>
  <si>
    <t>Software $5,000 &amp; Over</t>
  </si>
  <si>
    <t xml:space="preserve">One-time software licenses costing more than $5,000 wherein no renewal fees are required to use the program. </t>
  </si>
  <si>
    <t>DP Workstation</t>
  </si>
  <si>
    <t>Personal computers, including desktops, laptops, tablets, etc. costing over $5,000</t>
  </si>
  <si>
    <t>Works of Art</t>
  </si>
  <si>
    <t>Decorative works of art, including painting and sculptures, placed through the University and works of art purchased by the museums to exhibit, costing over $5,000.</t>
  </si>
  <si>
    <t>Alarm System</t>
  </si>
  <si>
    <t>Electronic security systems costing over $5,000.</t>
  </si>
  <si>
    <t>Modular Trailers</t>
  </si>
  <si>
    <t>Payment for modular offices, classrooms, or trailers costing over $5,000</t>
  </si>
  <si>
    <t>Purchase of Land</t>
  </si>
  <si>
    <t>Acquisition price of real estate. Use #772184 Purchase of Infrastructure for other service costs such as surveys, title searches and legal fees.</t>
  </si>
  <si>
    <t>Infrastructure and Improvement</t>
  </si>
  <si>
    <t>Fixed light fixtures such as light posts, movable structures such as gazebos, parking lot paving, costing more than $5,000. Includes related installation costs.</t>
  </si>
  <si>
    <t>Capital Lease Inceptions</t>
  </si>
  <si>
    <t>Fees paid up front at the start of a lease determined to be a capital lease</t>
  </si>
  <si>
    <t>Gain or Loss on Disposal of Ge</t>
  </si>
  <si>
    <r>
      <t>Used by Asset Management Dept. only</t>
    </r>
    <r>
      <rPr>
        <sz val="10"/>
        <rFont val="Arial Unicode MS"/>
        <family val="2"/>
      </rPr>
      <t xml:space="preserve"> to record retirement of assets </t>
    </r>
  </si>
  <si>
    <t>Interest on Indebtedness</t>
  </si>
  <si>
    <t>Interest charged to borrow funds as part of a bond issuance or capital lease arrangement.</t>
  </si>
  <si>
    <t>Property Transfer Out</t>
  </si>
  <si>
    <t>Outgoing transfers of cash used to specifically to fund construction projects. Corresponds to Transfers In account #652001.</t>
  </si>
  <si>
    <t>Transfers Out - Within Univers</t>
  </si>
  <si>
    <t>Outgoing transfers of cash used to subsidize the operations of other activities as allowed. Corresponds to Transfers In account #657001.</t>
  </si>
  <si>
    <t>Facilities &amp; Admin Expense</t>
  </si>
  <si>
    <r>
      <t>Used by Division of Research only</t>
    </r>
    <r>
      <rPr>
        <sz val="10"/>
        <rFont val="Arial Unicode MS"/>
        <family val="2"/>
      </rPr>
      <t xml:space="preserve"> to allocated facilities and administration (F&amp;A) revenue to units across the University from research projects.</t>
    </r>
  </si>
  <si>
    <t>Repairs &amp; Maintenance</t>
  </si>
  <si>
    <r>
      <t xml:space="preserve">Costs, both internal and external, incurred to keep an asset operating at its present condition as opposed to improving the asset. Used by </t>
    </r>
    <r>
      <rPr>
        <u/>
        <sz val="10"/>
        <rFont val="Arial Unicode MS"/>
        <family val="2"/>
      </rPr>
      <t>Facilities Management</t>
    </r>
    <r>
      <rPr>
        <sz val="10"/>
        <rFont val="Arial Unicode MS"/>
        <family val="2"/>
      </rPr>
      <t xml:space="preserve"> and </t>
    </r>
    <r>
      <rPr>
        <u/>
        <sz val="10"/>
        <rFont val="Arial Unicode MS"/>
        <family val="2"/>
      </rPr>
      <t>Vehicle Services</t>
    </r>
    <r>
      <rPr>
        <sz val="10"/>
        <rFont val="Arial Unicode MS"/>
        <family val="2"/>
      </rPr>
      <t xml:space="preserve"> to charge the units for their services. Refer to the Vehicle Services price list at: http://finance.fiu.edu/ofp/docs/Aux_Vehicle_Services_14-15.pdf.</t>
    </r>
  </si>
  <si>
    <t>Maintenance Contracts</t>
  </si>
  <si>
    <t>Agreement with external vendors to provide ongoing services for the upkeep of assets.</t>
  </si>
  <si>
    <t>DP Hardware Maintenance - Serv</t>
  </si>
  <si>
    <t>Recurring computer hardware maintenance costs.</t>
  </si>
  <si>
    <t>DP Software Maintenance - Serv</t>
  </si>
  <si>
    <t>Recurring  software license costs required to continue to use the program including product support.</t>
  </si>
  <si>
    <t>Disbursement of awards to students to pay for tuition and fees for which there is no obligation to repay. Funded by external sources such as the federal government or private companies, or internally funded from student financial aid fees or percentage of differential tuition designated for the use of scholarships by the State of FL. Classified as expense.</t>
  </si>
  <si>
    <t>Waivers</t>
  </si>
  <si>
    <t>Waiver of tuition and fees charged to students but not collected under the University Board of Trustees  Regulation FIU-1113 Waiver of Tuition and Fees Includes only those waivers not already covered by Board of Governors Regulation 7.008 or Florida Statutes Section 1009.26 which are recorded in account #768207.  Waivers are funded with institutional resources.</t>
  </si>
  <si>
    <t>Book Allowance</t>
  </si>
  <si>
    <t>Book stipend granted to student athletes.</t>
  </si>
  <si>
    <t>E&amp;G Financial Aid</t>
  </si>
  <si>
    <r>
      <t>Used by Office of Financial Planning/Financial Aid Depts. only</t>
    </r>
    <r>
      <rPr>
        <sz val="10"/>
        <rFont val="Arial Unicode MS"/>
        <family val="2"/>
      </rPr>
      <t xml:space="preserve"> to record transfers from E&amp;G funds to Scholarship funds for the amounts designated as institutional scholarships by the university.</t>
    </r>
  </si>
  <si>
    <t>Waivers for Fundable FTEs Exem</t>
  </si>
  <si>
    <t>Waiver of tuition and fees charged to students but not collected under State of FL regulation (e.g. state employee enrolled in up to 6 university credits and their dependents, exchange students, homeless students, high school dual enrollment). Waivers are funded by the State of FL.</t>
  </si>
  <si>
    <t>Waivers for Non Fundable FTEs</t>
  </si>
  <si>
    <t>Waiver of tuition and fees charged to students but not collected for sponsored credit programs.  Waivers are funded with institutional resources.</t>
  </si>
  <si>
    <t>Waiver of tuition and fees charged to students but not collected under State of Florida regulation, who are Senior Citizens or are in a Reciprocal Student Exchange Program.  Waivers are funded with institutional resources.</t>
  </si>
  <si>
    <t>Waivers for Incidental Revenue</t>
  </si>
  <si>
    <t>Waiver of penalties (late registration, late payment, repeat surcharge, etc.) assessed to students, but not collected as the result of a successful appeal or special consideration to the student.</t>
  </si>
  <si>
    <t>Waivers for Fundable FTEs BOG</t>
  </si>
  <si>
    <t>Waiver of tuition and fees charged to students but not collected under State of Florida regulation, for academic achievement (e.g. undergraduate merit waivers) and inclusion in certain programs (e.g. graduate assistantships and fellowships). Waivers are funded by the State of Florida.</t>
  </si>
  <si>
    <t>Auxiliary Scholarships</t>
  </si>
  <si>
    <t>Disbursement of awards to students to pay for tuition and fees for which there is no obligation to repay. Funded by auxiliary self-supporting or market-rate programs. Classified as expense.</t>
  </si>
  <si>
    <t>Funds provided to teaching and research assistants, student athletes, etc. to help with living expenses such as meal plans and off-campus housing. Also payments to non-FIU students wherein the University is subsidizing their studies, e.g. foreign students participating in research.</t>
  </si>
  <si>
    <t>Social Security Matching</t>
  </si>
  <si>
    <r>
      <t>Used by Benefits Administration Dept. only</t>
    </r>
    <r>
      <rPr>
        <sz val="10"/>
        <rFont val="Arial Unicode MS"/>
        <family val="2"/>
      </rPr>
      <t xml:space="preserve"> to pay the social security (or FICA) 6.2% matching costs on taxable salaries and wages. Expense is charged to individual departments via the Fringe Pool Rate allocation. </t>
    </r>
  </si>
  <si>
    <t>State Retirement</t>
  </si>
  <si>
    <r>
      <t>Used by Benefits Administration Dept. only</t>
    </r>
    <r>
      <rPr>
        <sz val="10"/>
        <rFont val="Arial Unicode MS"/>
        <family val="2"/>
      </rPr>
      <t xml:space="preserve"> to pay the FL retirement system trust fund for University contributions to a defined benefit program for salaried state employees. Expense is charged to individual departments via the Fringe Pool Rate allocation.</t>
    </r>
  </si>
  <si>
    <t>DROP DP Plan</t>
  </si>
  <si>
    <r>
      <t>Used by Benefits Administration Dept. only</t>
    </r>
    <r>
      <rPr>
        <sz val="10"/>
        <rFont val="Arial Unicode MS"/>
        <family val="2"/>
      </rPr>
      <t xml:space="preserve"> to pay the FL retirement system trust fund for University contributions to the Deferred Retirement Optional Program (DROP) retirement plan for salaried state employees. Expense is charged to individual departments via the Fringe Pool Rate allocation.</t>
    </r>
  </si>
  <si>
    <t>State Health -Employer</t>
  </si>
  <si>
    <r>
      <t>Used by Benefits Administration Dept. only</t>
    </r>
    <r>
      <rPr>
        <sz val="10"/>
        <rFont val="Arial Unicode MS"/>
        <family val="2"/>
      </rPr>
      <t xml:space="preserve"> to pay the employer portion of state health insurance premiums. Expense is charged to individual departments via the Fringe Pool Rate allocation. </t>
    </r>
  </si>
  <si>
    <t>State Life - Employer</t>
  </si>
  <si>
    <r>
      <t>Used by Benefits Administration Dept. only</t>
    </r>
    <r>
      <rPr>
        <sz val="10"/>
        <rFont val="Arial Unicode MS"/>
        <family val="2"/>
      </rPr>
      <t xml:space="preserve"> to pay the employer portion of state life insurance premiums. Expense is charged to individual departments via the Fringe Pool Rate allocation. </t>
    </r>
  </si>
  <si>
    <t>State Disability - Employer</t>
  </si>
  <si>
    <r>
      <t>Used by Benefits Administration Dept. only</t>
    </r>
    <r>
      <rPr>
        <sz val="10"/>
        <rFont val="Arial Unicode MS"/>
        <family val="2"/>
      </rPr>
      <t xml:space="preserve"> to pay the employer portion of state disability insurance premiums. Expense is charged to individual departments via the Fringe Pool Rate allocation. </t>
    </r>
  </si>
  <si>
    <t>Grad Assist Health - Employer</t>
  </si>
  <si>
    <r>
      <t>Used by the Graduate School only</t>
    </r>
    <r>
      <rPr>
        <sz val="10"/>
        <rFont val="Arial Unicode MS"/>
        <family val="2"/>
      </rPr>
      <t xml:space="preserve"> to pay for the employer portion of health insurance provided to graduate assistants. </t>
    </r>
  </si>
  <si>
    <t>Fringe Benefits</t>
  </si>
  <si>
    <r>
      <t>Used by Division of Research only</t>
    </r>
    <r>
      <rPr>
        <sz val="10"/>
        <rFont val="Arial Unicode MS"/>
        <family val="2"/>
      </rPr>
      <t xml:space="preserve"> to record adjustments of fringe benefit costs for federal grant reimbursement and reporting purposes</t>
    </r>
  </si>
  <si>
    <t>Architectural Services</t>
  </si>
  <si>
    <t>Architectural design services used for new construction or renovation services.</t>
  </si>
  <si>
    <t>Professional Services</t>
  </si>
  <si>
    <t xml:space="preserve">Services performed by an individual with prolonged and specialized intellectual training which enables a particular service to be rendered, not included any other category. </t>
  </si>
  <si>
    <t>Consulting Services</t>
  </si>
  <si>
    <t>Professional services of an advisory nature or performance of a study which results in recommendations for university consideration and decision-making</t>
  </si>
  <si>
    <t>Survey Services</t>
  </si>
  <si>
    <t xml:space="preserve">Land surveying services used for new construction or major additions. </t>
  </si>
  <si>
    <t>Legal Fees &amp; Services</t>
  </si>
  <si>
    <t>Legal services rendered under contract for outside legal counsel engaged to handle specific cases due to specialized area of expertise</t>
  </si>
  <si>
    <t>Medical Services</t>
  </si>
  <si>
    <t>Medical care provided to student athletes, for students at the Student Health Services center, and as part of a research activity.</t>
  </si>
  <si>
    <t>Custodial &amp; Janitorial Service</t>
  </si>
  <si>
    <t>Cleaning and other janitorial services provided by external vendors.</t>
  </si>
  <si>
    <t>Entertainment Services</t>
  </si>
  <si>
    <t>Performers hired for university events.</t>
  </si>
  <si>
    <t>Investigative Services</t>
  </si>
  <si>
    <t>Investigators who are responsible for conducting examinations and follow-up activities into incidents occurring on university property.</t>
  </si>
  <si>
    <t>Information Tech. Services</t>
  </si>
  <si>
    <t>Data processing, computer and programming services.</t>
  </si>
  <si>
    <t>Inspection Services</t>
  </si>
  <si>
    <t>Inspection services used mostly in construction projects.</t>
  </si>
  <si>
    <t>Permits/Impact Environmental F</t>
  </si>
  <si>
    <t>Permits and impact fees required in construction projects.</t>
  </si>
  <si>
    <t>Security Services</t>
  </si>
  <si>
    <t xml:space="preserve">FIU Police Department and outside law enforcement officers providing security services during events. </t>
  </si>
  <si>
    <t>Contractual Services</t>
  </si>
  <si>
    <t>A person or firm who temporarily provides a service to the University but does not have any employment or other relationship or connection with the University. Services of a highly technical or specialized nature are classified as professional services.</t>
  </si>
  <si>
    <t>Parking Permits</t>
  </si>
  <si>
    <r>
      <t>Used by Parking &amp; Transportation Dept. only</t>
    </r>
    <r>
      <rPr>
        <sz val="10"/>
        <rFont val="Arial Unicode MS"/>
        <family val="2"/>
      </rPr>
      <t xml:space="preserve"> to charge units for permits given to visitors of the university to park during university events</t>
    </r>
  </si>
  <si>
    <t>Bus Passes</t>
  </si>
  <si>
    <t xml:space="preserve">Purchase of bus passes and metro cards from Miami Dade County by students and departments, and in research projects. </t>
  </si>
  <si>
    <t>Carpentry Services</t>
  </si>
  <si>
    <t xml:space="preserve">Installation, repair and maintenance of carpentry by external vendors. </t>
  </si>
  <si>
    <t>Electrical Services</t>
  </si>
  <si>
    <t xml:space="preserve">Installation, repair and maintenance of electrical systems by external vendors, e.g. wiring for lighting, installing switches, outlets etc. </t>
  </si>
  <si>
    <t>Flooring Services</t>
  </si>
  <si>
    <t xml:space="preserve">Installation and repair of flooring provided by external vendors. </t>
  </si>
  <si>
    <t>Landscaping Services</t>
  </si>
  <si>
    <t>Beautification and maintenance of University grounds by external vendors.</t>
  </si>
  <si>
    <t>Painting Services</t>
  </si>
  <si>
    <t>Painting of exterior and interior walls by external vendors.</t>
  </si>
  <si>
    <t>Plumbing Services</t>
  </si>
  <si>
    <t>Plumbing services provided by external vendors, e.g.  repairs to faucets and drains, installing new plumbing systems, etc.</t>
  </si>
  <si>
    <t>Construction Contracts</t>
  </si>
  <si>
    <t>Building construction and renovation services paid to general and sub-contractors.</t>
  </si>
  <si>
    <t>Purchase of Infrastructure</t>
  </si>
  <si>
    <t>Service costs to acquire real estate including title search, legal, fiscal and other services required to receive title to the property. Includes the cost of permanent easement and access right to land. The cost of the actual land should be coded in #721906 Land.</t>
  </si>
  <si>
    <t>Construction Services Charge</t>
  </si>
  <si>
    <r>
      <t>Used by Facilities Management only</t>
    </r>
    <r>
      <rPr>
        <sz val="10"/>
        <rFont val="Arial Unicode MS"/>
        <family val="2"/>
      </rPr>
      <t xml:space="preserve"> to charge units a percentage fee for the use of internal construction services</t>
    </r>
  </si>
  <si>
    <t>Employment Advertising</t>
  </si>
  <si>
    <t>Public communication used to promote recruitment; includes ads in newspaper/publications, radio/television, etc.</t>
  </si>
  <si>
    <t>Promotional Advertising</t>
  </si>
  <si>
    <t>Communications and media related services including the purchase of  advertising space in television, internet, radio and print media.</t>
  </si>
  <si>
    <t>Other Advertising</t>
  </si>
  <si>
    <t>Other advertising services not included in any other category.</t>
  </si>
  <si>
    <t>Marketing Expense</t>
  </si>
  <si>
    <t>Creation and launch of marketing campaigns.</t>
  </si>
  <si>
    <t>Subcontracts Under $25,000 - G</t>
  </si>
  <si>
    <t>Used only in research projects and centers to record payments under $25,000 made to contractors supporting research activities for federal grants reporting purposes. All others used # 772120 Contractual Services.</t>
  </si>
  <si>
    <t>Subcontracts Over $25,000 - Gr</t>
  </si>
  <si>
    <t>Used only in research projects and centers to record payments over $25,000 made to contractors supporting research activities for federal grants reporting purposes.  All others used # 772120 Contractual Services.</t>
  </si>
  <si>
    <t>Printing</t>
  </si>
  <si>
    <t>Printing and binding costs, includes paper provided by Duplicating Services dept.</t>
  </si>
  <si>
    <t>Xerox Copies</t>
  </si>
  <si>
    <t>Charges to departments for network printing services. All others, use account #773103 Duplicating Services. Refer to price list at: http://finance.fiu.edu/ofp/docs/Network_Printing_Rates_14-15.pdf.</t>
  </si>
  <si>
    <t>Duplicating Services</t>
  </si>
  <si>
    <t>Short-run, quick printing and related services on a fee/charge basis, includes services provided by retail Copy Center and free-standing printers located throughout campus. Refer to price list at: http://finance.fiu.edu/ofp/docs/FIU_Business_Center_Pricing_14-15.pdf</t>
  </si>
  <si>
    <t>Typesetting</t>
  </si>
  <si>
    <t>Publications, printing preparation, etching and engraving, imaging, signage, banners, forms, business cards, envelopes</t>
  </si>
  <si>
    <t>Carpentry Supplies</t>
  </si>
  <si>
    <t>Supplies used to repair and maintain carpentry, e.g. knobs, wood, vanish, nails</t>
  </si>
  <si>
    <t>Electrical Supplies</t>
  </si>
  <si>
    <t>Supplies used to repair and maintain electrical systems, e.g. electrical cables and wires</t>
  </si>
  <si>
    <t>Plumbing Supplies</t>
  </si>
  <si>
    <t>Supplies used to repair and maintain plumbing, e.g. pipes and tubing</t>
  </si>
  <si>
    <t>Paint Supplies</t>
  </si>
  <si>
    <t>Supplies used to paint interior and exterior walls, including paint, paint brushes. Use #773601 Educational Supplies for paint to be used in instruction.</t>
  </si>
  <si>
    <t>Maintenance Supplies</t>
  </si>
  <si>
    <t>Maintenances supplies not covered in any other category, including auto supplies stocked at the Vehicle Services shop.</t>
  </si>
  <si>
    <t>Janitorial Supplies</t>
  </si>
  <si>
    <t xml:space="preserve">Cleaning products, disinfectants, brooms, cleaning cloths etc.  </t>
  </si>
  <si>
    <t>Airconditioning Supplies</t>
  </si>
  <si>
    <t>Supplies used to repair and maintain cooling systems, e.g. filters, hoses, relays.</t>
  </si>
  <si>
    <t>Ground Supplies</t>
  </si>
  <si>
    <t xml:space="preserve">Supplies used for the maintenance grounds, e.g. fertilizers, soil, wetting agents, acids. Etc. </t>
  </si>
  <si>
    <t>Lock/Keys Supplies</t>
  </si>
  <si>
    <t xml:space="preserve">Locks and keys including materials used for making new keys and re-keying locks etc. </t>
  </si>
  <si>
    <t>Auto Supplies</t>
  </si>
  <si>
    <r>
      <t>Used by Vehicle Services Dept.</t>
    </r>
    <r>
      <rPr>
        <sz val="10"/>
        <rFont val="Arial Unicode MS"/>
        <family val="2"/>
      </rPr>
      <t xml:space="preserve"> to charge automobile supplies to units on an order-only basis.</t>
    </r>
  </si>
  <si>
    <t>Building &amp; Construction Suppli</t>
  </si>
  <si>
    <t>Materials used for constructing buildings that do not meet capitalization thresholds.</t>
  </si>
  <si>
    <t>Office Supplies</t>
  </si>
  <si>
    <t>Office Supplies used for normal operations, e.g. pens, notepads, staples, tape etc. Excludes computer and educational supplies.</t>
  </si>
  <si>
    <t>Duplicating Supplies</t>
  </si>
  <si>
    <t>Supplies consumed in the duplication process, including paper, ink and toner cartridges, etc.</t>
  </si>
  <si>
    <t>Information Technology Supplie</t>
  </si>
  <si>
    <r>
      <t xml:space="preserve">Used by UTS only </t>
    </r>
    <r>
      <rPr>
        <sz val="10"/>
        <rFont val="Arial Unicode MS"/>
        <family val="2"/>
      </rPr>
      <t xml:space="preserve">to charge for miscellaneous supplies, such as cables, network drops, replacement parts, etc. </t>
    </r>
  </si>
  <si>
    <t>Computer Supplies</t>
  </si>
  <si>
    <t>Computer and printer accessories and supplies, batteries, storage devices and supplies not used in instructional activities or charged by UTS.</t>
  </si>
  <si>
    <t>Purchases for Resale</t>
  </si>
  <si>
    <t>Items purchased by FIU for resale, e.g. items sold by Tech Store, Wolfsonian, UTS etc.  Does not include software.</t>
  </si>
  <si>
    <t>Software License Resale</t>
  </si>
  <si>
    <t>Software licenses purchased for resale, e.g. software sold by UTS and Tech Store</t>
  </si>
  <si>
    <t>Gasoline</t>
  </si>
  <si>
    <r>
      <t>Fuel including diesel, gasoline, and kerosene consumed in the engines and motors of motor vehicles, aircraft, power equipment, and watercraft. Allocated to units by</t>
    </r>
    <r>
      <rPr>
        <u/>
        <sz val="10"/>
        <rFont val="Arial Unicode MS"/>
        <family val="2"/>
      </rPr>
      <t xml:space="preserve"> Vehicle Services Dept.</t>
    </r>
    <r>
      <rPr>
        <sz val="10"/>
        <rFont val="Arial Unicode MS"/>
        <family val="2"/>
      </rPr>
      <t xml:space="preserve"> for actual use.</t>
    </r>
  </si>
  <si>
    <t>Other Motor Fuel Supplies</t>
  </si>
  <si>
    <r>
      <t>Materials and supplies purchased by the Vehicle Services shop to perform repairs and maintenance work. Allocated to units by</t>
    </r>
    <r>
      <rPr>
        <u/>
        <sz val="10"/>
        <rFont val="Arial Unicode MS"/>
        <family val="2"/>
      </rPr>
      <t xml:space="preserve"> Vehicle Services Dept.</t>
    </r>
  </si>
  <si>
    <t>Educational Supplies</t>
  </si>
  <si>
    <t>Supplies used in the direct delivery of education in a classroom setting but not in academic or research laboratories.</t>
  </si>
  <si>
    <t>Audio Visual Supplies</t>
  </si>
  <si>
    <t>Supplies used to deliver education in a classroom setting using audio and visual resources, such as microphones and headsets, light bulbs for projectors, etc.</t>
  </si>
  <si>
    <t>Library Supplies</t>
  </si>
  <si>
    <t>Supplies used by the University Libraries, including binding supplies for library journals, pamphlets, and paperback books.</t>
  </si>
  <si>
    <t>Lab Supplies Chemical</t>
  </si>
  <si>
    <t>Chemicals or gases used in academic and research laboratories</t>
  </si>
  <si>
    <t>Books - General</t>
  </si>
  <si>
    <t>Any books, reference materials and resources purchased by departments and those purchased by University Libraries specifically costing less than $250. Includes subscriptions (of any cost) to resources for periods of 12 months or less.</t>
  </si>
  <si>
    <t>Lab Supplies- Non-Chemical</t>
  </si>
  <si>
    <t>Material and supplies consumed in academic and research laboratories, including computer supplies and accessories, film, fabric, lab tests, blueprints, disposable gloves, soil, etc.</t>
  </si>
  <si>
    <t xml:space="preserve">Instruct. Supplies Food Items </t>
  </si>
  <si>
    <t>This account is to be used for food items utilized in instructional labs and programs (i.e. science, chemistry, hospitality management, research, etc.).</t>
  </si>
  <si>
    <t>Athletic Supplies</t>
  </si>
  <si>
    <t>Sporting goods used in intercollegiate sports programs, the recreational center and summer camp programs.</t>
  </si>
  <si>
    <t>Photos, Slides, Movies</t>
  </si>
  <si>
    <t xml:space="preserve">Photographic equipment, film, and supplies </t>
  </si>
  <si>
    <t>Medical Supplies</t>
  </si>
  <si>
    <t xml:space="preserve">Supplies used in the delivery of clinical services at the Student Health Services center and in COM research projects. </t>
  </si>
  <si>
    <t>Other Materials and Supplies</t>
  </si>
  <si>
    <t>Purchase of other materials and supplies not covered in any other category</t>
  </si>
  <si>
    <t>Chemical Hazardous</t>
  </si>
  <si>
    <t>Chemicals and solvents, pesticides, agricultural and industrial; Certain biomedical supplies. Excludes cleaning agents.</t>
  </si>
  <si>
    <t>Pharmaceuticals</t>
  </si>
  <si>
    <t xml:space="preserve">Drugs used in the delivery of clinical services at the Student Health Services center and in COM research projects. </t>
  </si>
  <si>
    <t>Recharge Center Exp Internal</t>
  </si>
  <si>
    <t>Interdepartmental charges to units using the services of recharge research centers.  Corresponds to revenue account 679110 Recharge Center Inc Internal. .</t>
  </si>
  <si>
    <t>Depreciation Expense</t>
  </si>
  <si>
    <r>
      <t>Used by Asset Management Dept. only</t>
    </r>
    <r>
      <rPr>
        <sz val="10"/>
        <rFont val="Arial Unicode MS"/>
        <family val="2"/>
      </rPr>
      <t xml:space="preserve"> to record the systematic expensing of the cost of a capitalized asset.</t>
    </r>
  </si>
  <si>
    <t>ACCOUNT NAME</t>
  </si>
  <si>
    <t>Type</t>
  </si>
  <si>
    <t>General Use</t>
  </si>
  <si>
    <t>Salaries - Faculty 12 Month</t>
  </si>
  <si>
    <r>
      <t>Used by Payroll system only</t>
    </r>
    <r>
      <rPr>
        <sz val="10"/>
        <rFont val="Arial Unicode MS"/>
        <family val="2"/>
      </rPr>
      <t xml:space="preserve"> to process wages to faculty on a 12-month appointment, including payments for various leaves (administrative, bereavement, catastrophic, military, sick, vacation etc.), holiday pay, and jury duty. </t>
    </r>
  </si>
  <si>
    <t>Salaries - Faculty 9 Month</t>
  </si>
  <si>
    <r>
      <t>Used by Payroll system only</t>
    </r>
    <r>
      <rPr>
        <sz val="10"/>
        <rFont val="Arial Unicode MS"/>
        <family val="2"/>
      </rPr>
      <t xml:space="preserve"> to process wages to faculty with a 9-month appointment, including payments for various leaves (administrative, bereavement, catastrophic, military, sick, etc.), holiday pay, and jury duty. </t>
    </r>
  </si>
  <si>
    <t>Salaries - Faculty Summer A</t>
  </si>
  <si>
    <r>
      <t>Used by Payroll system only</t>
    </r>
    <r>
      <rPr>
        <sz val="10"/>
        <rFont val="Arial Unicode MS"/>
        <family val="2"/>
      </rPr>
      <t xml:space="preserve"> to process wages to faculty working during Summer A, including payments for various leaves (administrative, bereavement, catastrophic, military, sick, etc.), holiday pay, and jury duty. </t>
    </r>
  </si>
  <si>
    <t>Salaries- Faculty Summer B</t>
  </si>
  <si>
    <r>
      <t>Used by Payroll system only</t>
    </r>
    <r>
      <rPr>
        <sz val="10"/>
        <rFont val="Arial Unicode MS"/>
        <family val="2"/>
      </rPr>
      <t xml:space="preserve"> to process wages to faculty working during Summer B, including payments for various leaves (administrative, bereavement, catastrophic, military, sick, etc.), holiday pay, and jury duty. </t>
    </r>
  </si>
  <si>
    <t>Notice Payout - Faculty 9 Mont</t>
  </si>
  <si>
    <r>
      <t>Used by Payroll system only</t>
    </r>
    <r>
      <rPr>
        <sz val="10"/>
        <rFont val="Arial Unicode MS"/>
        <family val="2"/>
      </rPr>
      <t xml:space="preserve"> to process severance payments to faculty with a 9-month appointment.</t>
    </r>
  </si>
  <si>
    <t>Notice Payout - Faculty 12 Mon</t>
  </si>
  <si>
    <r>
      <t>Used by Payroll system only</t>
    </r>
    <r>
      <rPr>
        <sz val="10"/>
        <rFont val="Arial Unicode MS"/>
        <family val="2"/>
      </rPr>
      <t xml:space="preserve"> to process severance payments to faculty with a 12-month appointment.</t>
    </r>
  </si>
  <si>
    <t>Salaries-12 Mo Faculty-COM</t>
  </si>
  <si>
    <r>
      <t>Used by Payroll system only</t>
    </r>
    <r>
      <rPr>
        <sz val="10"/>
        <rFont val="Arial Unicode MS"/>
        <family val="2"/>
      </rPr>
      <t xml:space="preserve"> to process wages to College of Medicine faculty with a 12-month annual appointment, including payments for various leaves (administrative, bereavement, catastrophic, military, sick, vacation etc.), holiday pay, and jury duty. </t>
    </r>
  </si>
  <si>
    <t>NoticePayout-12 Mo Facul-COM</t>
  </si>
  <si>
    <r>
      <t>Used by Payroll system only</t>
    </r>
    <r>
      <rPr>
        <sz val="10"/>
        <rFont val="Arial Unicode MS"/>
        <family val="2"/>
      </rPr>
      <t xml:space="preserve"> to process severance payments to College of Medicine faculty with a 12-month appointment.</t>
    </r>
  </si>
  <si>
    <t>Salaries - Faculty Overtime</t>
  </si>
  <si>
    <r>
      <t>Used by Payroll system only</t>
    </r>
    <r>
      <rPr>
        <sz val="10"/>
        <rFont val="Arial Unicode MS"/>
        <family val="2"/>
      </rPr>
      <t xml:space="preserve"> Fair Labor Standards Act (FLSA) implemented new overtime regulations which impacts employees earning below a certain threshold.  Accordingly, new GL codes are needed which did not earn overtime in past years.  This request is for Salaries - Faculty Overtime.</t>
    </r>
  </si>
  <si>
    <t>Salaries - Administrative</t>
  </si>
  <si>
    <r>
      <t>Used by Payroll system only</t>
    </r>
    <r>
      <rPr>
        <sz val="10"/>
        <rFont val="Arial Unicode MS"/>
        <family val="2"/>
      </rPr>
      <t xml:space="preserve"> to process wages to administrative personnel including payments for various leaves (administrative, bereavement, catastrophic, military, sick, vacation etc.), holiday pay, and jury duty. </t>
    </r>
  </si>
  <si>
    <t>Salaries - Admin Overtime</t>
  </si>
  <si>
    <r>
      <t>Used by Payroll system only</t>
    </r>
    <r>
      <rPr>
        <sz val="10"/>
        <rFont val="Arial Unicode MS"/>
        <family val="2"/>
      </rPr>
      <t xml:space="preserve"> Fair Labor Standards Act (FLSA) implemented new overtime regulations which impacts employees earning below a certain threshold.  Accordingly, new GL codes are needed which did not earn overtime in past years.  This request is for Salaries - Admin Overtime.</t>
    </r>
  </si>
  <si>
    <t>Notice Payout - Administrative</t>
  </si>
  <si>
    <r>
      <t>Used by Payroll system only</t>
    </r>
    <r>
      <rPr>
        <sz val="10"/>
        <rFont val="Arial Unicode MS"/>
        <family val="2"/>
      </rPr>
      <t xml:space="preserve"> to process severance payments to administrative personnel.</t>
    </r>
  </si>
  <si>
    <t>Salaries - Staff</t>
  </si>
  <si>
    <r>
      <t>Used by Payroll system only</t>
    </r>
    <r>
      <rPr>
        <sz val="10"/>
        <rFont val="Arial Unicode MS"/>
        <family val="2"/>
      </rPr>
      <t xml:space="preserve"> to process wages to staff employees, including payments for various leaves (administrative, bereavement, catastrophic, military, sick, vacation etc.), holiday pay, and jury duty. </t>
    </r>
  </si>
  <si>
    <t>Salaries - On Call</t>
  </si>
  <si>
    <r>
      <t>Used by Payroll system only</t>
    </r>
    <r>
      <rPr>
        <sz val="10"/>
        <rFont val="Arial Unicode MS"/>
        <family val="2"/>
      </rPr>
      <t xml:space="preserve"> to process wages to staff working on call assignment such as janitorial and UTS staff.</t>
    </r>
  </si>
  <si>
    <t>Salaries - Overtime</t>
  </si>
  <si>
    <r>
      <t xml:space="preserve">Used by Payroll system only </t>
    </r>
    <r>
      <rPr>
        <sz val="10"/>
        <rFont val="Arial Unicode MS"/>
        <family val="2"/>
      </rPr>
      <t>to process overtime wages for staff that are paid an annual salary but are eligible for overtime due to their Fair Labor Standards Act (FLSA) designation.</t>
    </r>
  </si>
  <si>
    <t>Salaries - Law Enforcement Inc</t>
  </si>
  <si>
    <r>
      <t xml:space="preserve">Used by Payroll system only </t>
    </r>
    <r>
      <rPr>
        <sz val="10"/>
        <rFont val="Arial Unicode MS"/>
        <family val="2"/>
      </rPr>
      <t>to process criminal justice incentive pay for Public Safety employees only.</t>
    </r>
  </si>
  <si>
    <t>Notice Payout - Staff</t>
  </si>
  <si>
    <r>
      <t>Used by Payroll system only</t>
    </r>
    <r>
      <rPr>
        <sz val="10"/>
        <rFont val="Arial Unicode MS"/>
        <family val="2"/>
      </rPr>
      <t xml:space="preserve"> to process severance payments to staff employees.</t>
    </r>
  </si>
  <si>
    <t>Salaries - Law Enforc Off Duty</t>
  </si>
  <si>
    <r>
      <t>Used by Payroll system only</t>
    </r>
    <r>
      <rPr>
        <sz val="10"/>
        <rFont val="Arial Unicode MS"/>
      </rPr>
      <t xml:space="preserve"> to process </t>
    </r>
    <r>
      <rPr>
        <sz val="10"/>
        <rFont val="Arial Unicode MS"/>
        <family val="2"/>
      </rPr>
      <t>Law Enforcement Officers salaries for off-duty events and will be used in conjunction with a new fringe benefit account to be able to track amounts for the new fringe benefit category.</t>
    </r>
  </si>
  <si>
    <t>Temporary Employment</t>
  </si>
  <si>
    <r>
      <t>Used by Payroll system only</t>
    </r>
    <r>
      <rPr>
        <sz val="10"/>
        <rFont val="Arial Unicode MS"/>
        <family val="2"/>
      </rPr>
      <t xml:space="preserve"> to process payments to employees hired for a temporary appointment on short-term or peak load assignment, project-based assignment and replacement of incumbent on Medical/FMLA or other defined leave.</t>
    </r>
  </si>
  <si>
    <t>Temporary Employee Overtime</t>
  </si>
  <si>
    <r>
      <t>Used by Payroll system only</t>
    </r>
    <r>
      <rPr>
        <sz val="10"/>
        <rFont val="Arial Unicode MS"/>
        <family val="2"/>
      </rPr>
      <t xml:space="preserve"> to process overtime payments to employees hired for a temporary appointment on short-term or peak load assignment, project-based assignment and replacement of incumbent on Medical/FMLA or other defined leave.</t>
    </r>
  </si>
  <si>
    <t>Graduate Assistants</t>
  </si>
  <si>
    <r>
      <t>Used by Payroll system only</t>
    </r>
    <r>
      <rPr>
        <sz val="10"/>
        <rFont val="Arial Unicode MS"/>
        <family val="2"/>
      </rPr>
      <t xml:space="preserve"> to process wages to student assistants currently enrolled in a graduate-level academic program receiving a tuition waiver.</t>
    </r>
  </si>
  <si>
    <t>Student Assistants</t>
  </si>
  <si>
    <r>
      <t>Used by Payroll system only</t>
    </r>
    <r>
      <rPr>
        <sz val="10"/>
        <rFont val="Arial Unicode MS"/>
        <family val="2"/>
      </rPr>
      <t xml:space="preserve"> to process wages to students not included in another category nor as part of the federal college work study program.</t>
    </r>
  </si>
  <si>
    <t>College Work Study</t>
  </si>
  <si>
    <r>
      <t>Used by Payroll system only</t>
    </r>
    <r>
      <rPr>
        <sz val="10"/>
        <rFont val="Arial Unicode MS"/>
        <family val="2"/>
      </rPr>
      <t xml:space="preserve"> to process wages to students in the federal college work study program designed to help students who show financial need to earn a portion of their educational expenses. The federal government covers the majority of these wages.</t>
    </r>
  </si>
  <si>
    <t>Adjunct Faculty</t>
  </si>
  <si>
    <r>
      <t>Used by Payroll system only</t>
    </r>
    <r>
      <rPr>
        <sz val="10"/>
        <rFont val="Arial Unicode MS"/>
        <family val="2"/>
      </rPr>
      <t xml:space="preserve"> to process wages to part-time, adjunct, or non-contracted faculty.</t>
    </r>
  </si>
  <si>
    <t>Phased Retired Faculty</t>
  </si>
  <si>
    <r>
      <t>Used by Payroll system only</t>
    </r>
    <r>
      <rPr>
        <sz val="10"/>
        <rFont val="Arial Unicode MS"/>
        <family val="2"/>
      </rPr>
      <t xml:space="preserve"> to process wages to previously retired faculty that were rehired under the "Phased Retired" program. </t>
    </r>
  </si>
  <si>
    <t>Administrative Overload</t>
  </si>
  <si>
    <r>
      <t>Used by Payroll system only</t>
    </r>
    <r>
      <rPr>
        <sz val="10"/>
        <rFont val="Arial Unicode MS"/>
        <family val="2"/>
      </rPr>
      <t xml:space="preserve"> to process compensation to administrative personnel holding classes, such as individuals teaching the Freshman Experience class.</t>
    </r>
  </si>
  <si>
    <t>Staff Overload</t>
  </si>
  <si>
    <r>
      <t>Used by Payroll system only</t>
    </r>
    <r>
      <rPr>
        <sz val="10"/>
        <rFont val="Arial Unicode MS"/>
        <family val="2"/>
      </rPr>
      <t xml:space="preserve"> to process compensation to staff employees performing instructional duties, such as proctoring exams.</t>
    </r>
  </si>
  <si>
    <t>Other Faculty</t>
  </si>
  <si>
    <r>
      <t>Used by Payroll system only</t>
    </r>
    <r>
      <rPr>
        <sz val="10"/>
        <rFont val="Arial Unicode MS"/>
        <family val="2"/>
      </rPr>
      <t xml:space="preserve"> to process compensation for part-time faculty not under a semester adjunct contract, .e.g., part-time COM faculty who generally have other assignments with benefits outside of FIU either at hospitals or private practice, or retired faculty members</t>
    </r>
  </si>
  <si>
    <t>Other Earnings</t>
  </si>
  <si>
    <r>
      <t>Used by Payroll system only t</t>
    </r>
    <r>
      <rPr>
        <sz val="10"/>
        <rFont val="Arial Unicode MS"/>
        <family val="2"/>
      </rPr>
      <t xml:space="preserve">o process miscellaneous earnings including bonuses for: performance, merit, completed projects, retention, sign on, and research, etc. </t>
    </r>
  </si>
  <si>
    <t>College Work Study Overtime</t>
  </si>
  <si>
    <r>
      <t>Used by Payroll system only</t>
    </r>
    <r>
      <rPr>
        <sz val="10"/>
        <rFont val="Arial Unicode MS"/>
        <family val="2"/>
      </rPr>
      <t xml:space="preserve"> to process wages to students in the federal college work study program designed to help students who show financial need to earn a portion of their educational expenses. Overtime wages paid to college work study students are not funded by the federal government but instead by individual departments.</t>
    </r>
  </si>
  <si>
    <t>Other Faculty Overtime</t>
  </si>
  <si>
    <r>
      <t>Used by Payroll system only</t>
    </r>
    <r>
      <rPr>
        <sz val="10"/>
        <rFont val="Arial Unicode MS"/>
        <family val="2"/>
      </rPr>
      <t xml:space="preserve"> Fair Labor Standards Act (FLSA) implemented new overtime regulations which impacts employees earning below a certain threshold.  Accordingly, new GL codes are needed which did not earn overtime in past years.  This request is for Other Faculty Overtime.</t>
    </r>
  </si>
  <si>
    <t>Faculty Overload</t>
  </si>
  <si>
    <r>
      <t>Used by Payroll system only</t>
    </r>
    <r>
      <rPr>
        <sz val="10"/>
        <rFont val="Arial Unicode MS"/>
        <family val="2"/>
      </rPr>
      <t xml:space="preserve"> to process compensation to faculty assigned classes in addition to their appointments.</t>
    </r>
  </si>
  <si>
    <t>Medicare Tax Expense - Employee</t>
  </si>
  <si>
    <r>
      <t>Used by Payroll System only</t>
    </r>
    <r>
      <rPr>
        <sz val="10"/>
        <rFont val="Arial Unicode MS"/>
        <family val="2"/>
      </rPr>
      <t xml:space="preserve"> to record the Medicare 1.45% matching costs on taxable salaries and wages. Expense is charged to individual departments via the Fringe Pool Rate allocation. </t>
    </r>
  </si>
  <si>
    <t>Sick Payout-Exec &amp; A &amp; P</t>
  </si>
  <si>
    <r>
      <t>Used by the Payroll system only</t>
    </r>
    <r>
      <rPr>
        <sz val="10"/>
        <rFont val="Arial Unicode MS"/>
        <family val="2"/>
      </rPr>
      <t xml:space="preserve"> to process sick payout for individuals no longer employed with the University. Expense is charged to individual departments via the Fringe Pool Rate allocation. Relates to employees classified as executive, administrative and professional.</t>
    </r>
  </si>
  <si>
    <t>Sick Payout-9 Mo Faculty</t>
  </si>
  <si>
    <r>
      <t>Used by the Payroll system only</t>
    </r>
    <r>
      <rPr>
        <sz val="10"/>
        <rFont val="Arial Unicode MS"/>
        <family val="2"/>
      </rPr>
      <t xml:space="preserve"> to process sick payout for individuals no longer employed with the University. Expense is charged to individual departments via the Fringe Pool Rate allocation. Relates to faculty teaching under a 9-month contract.</t>
    </r>
  </si>
  <si>
    <t>Sick Payout-12 Mo Faculty</t>
  </si>
  <si>
    <r>
      <t>Used by the Payroll system only</t>
    </r>
    <r>
      <rPr>
        <sz val="10"/>
        <rFont val="Arial Unicode MS"/>
        <family val="2"/>
      </rPr>
      <t xml:space="preserve"> to process sick payout for individuals no longer employed with the University. Expense is charged to individual departments via the Fringe Pool Rate allocation. Relates to faculty teaching under an annual 12-month contract.</t>
    </r>
  </si>
  <si>
    <t>Sick Payout-USPS</t>
  </si>
  <si>
    <r>
      <t>Used by the Payroll system only</t>
    </r>
    <r>
      <rPr>
        <sz val="10"/>
        <rFont val="Arial Unicode MS"/>
        <family val="2"/>
      </rPr>
      <t xml:space="preserve"> to process sick payout for individuals no longer employed with the University. Expense is charged to individual departments via the Fringe Pool Rate allocation. Relates to employees classified as university support personnel.</t>
    </r>
  </si>
  <si>
    <t>Vacation Payout-Exec &amp; A &amp; P</t>
  </si>
  <si>
    <r>
      <t>Used by the Payroll system only</t>
    </r>
    <r>
      <rPr>
        <sz val="10"/>
        <rFont val="Arial Unicode MS"/>
        <family val="2"/>
      </rPr>
      <t xml:space="preserve"> to process vacation payout for individuals no longer employed with the University. Expense is charged to individual departments via the Fringe Pool Rate allocation. Relates to employees classified as executive, administrative and professional.</t>
    </r>
  </si>
  <si>
    <t>Vacation Payout-9 Mo Faculty</t>
  </si>
  <si>
    <r>
      <t>Used by the Payroll system only</t>
    </r>
    <r>
      <rPr>
        <sz val="10"/>
        <rFont val="Arial Unicode MS"/>
        <family val="2"/>
      </rPr>
      <t xml:space="preserve"> to process vacation payout for individuals no longer employed with the University. Expense is charged to individual departments via the Fringe Pool Rate allocation. Relates to faculty teaching under a 9-month contract.</t>
    </r>
  </si>
  <si>
    <t>Vacation Payout-12 Mo Faculty</t>
  </si>
  <si>
    <r>
      <t>Used by the Payroll system only</t>
    </r>
    <r>
      <rPr>
        <sz val="10"/>
        <rFont val="Arial Unicode MS"/>
        <family val="2"/>
      </rPr>
      <t xml:space="preserve"> to process vacation payout for individuals no longer employed with the University. Expense is charged to individual departments via the Fringe Pool Rate allocation. Relates to faculty teaching under an annual 12-month contract.</t>
    </r>
  </si>
  <si>
    <t>Vacation Payout-USPS</t>
  </si>
  <si>
    <r>
      <t>Used by the Payroll system only</t>
    </r>
    <r>
      <rPr>
        <sz val="10"/>
        <rFont val="Arial Unicode MS"/>
        <family val="2"/>
      </rPr>
      <t xml:space="preserve"> to process vacation payout for individuals no longer employed with the University. Expense is charged to individual departments via the Fringe Pool Rate allocation. Relates to employees classified as university support personnel.</t>
    </r>
  </si>
  <si>
    <t>FICA Savings</t>
  </si>
  <si>
    <r>
      <t>Used by Payroll system only</t>
    </r>
    <r>
      <rPr>
        <sz val="10"/>
        <rFont val="Arial Unicode MS"/>
        <family val="2"/>
      </rPr>
      <t xml:space="preserve"> for the portion of social security and Medicare tax remitted to the State of FL rather than federal government due to no matching requirement on flexible benefit plans. </t>
    </r>
  </si>
  <si>
    <t>SickPay-12 Month Faculty-COM</t>
  </si>
  <si>
    <r>
      <t>Used by the Payroll system only</t>
    </r>
    <r>
      <rPr>
        <sz val="10"/>
        <rFont val="Arial Unicode MS"/>
        <family val="2"/>
      </rPr>
      <t xml:space="preserve"> to process sick payout for individuals no longer employed with the University. Expense is charged to individual departments via the Fringe Pool Rate allocation. Relates to COM faculty teaching under an annual 12-month contract.</t>
    </r>
  </si>
  <si>
    <t>Vacation Pay-12 Mo Faculty-COM</t>
  </si>
  <si>
    <r>
      <t>Used by the Payroll system only</t>
    </r>
    <r>
      <rPr>
        <sz val="10"/>
        <rFont val="Arial Unicode MS"/>
        <family val="2"/>
      </rPr>
      <t xml:space="preserve"> to process vacation payout for individuals no longer employed with the University. Expense is charged to individual departments via the Fringe Pool Rate allocation. Relates to COM faculty teaching under an annual 12-month contract.</t>
    </r>
  </si>
  <si>
    <t>Cellphone Allowance</t>
  </si>
  <si>
    <r>
      <t>Used by Payroll system only</t>
    </r>
    <r>
      <rPr>
        <sz val="10"/>
        <rFont val="Arial Unicode MS"/>
        <family val="2"/>
      </rPr>
      <t xml:space="preserve"> to cover expenses related to the use of an employee's personal cell phone for University business.</t>
    </r>
  </si>
  <si>
    <t>Miscellaneous Payroll Allowanc</t>
  </si>
  <si>
    <r>
      <t>Used by Payroll system only</t>
    </r>
    <r>
      <rPr>
        <sz val="10"/>
        <rFont val="Arial Unicode MS"/>
        <family val="2"/>
      </rPr>
      <t xml:space="preserve"> for miscellaneous allowances including car, cost of living, housing, moving, meal, and differential pay.</t>
    </r>
  </si>
  <si>
    <t>Fringe Benefits - Faculty</t>
  </si>
  <si>
    <r>
      <t>Used by Payroll system only</t>
    </r>
    <r>
      <rPr>
        <sz val="10"/>
        <rFont val="Arial Unicode MS"/>
        <family val="2"/>
      </rPr>
      <t xml:space="preserve"> to charge benefits based on the approved annual Fringe Benefit Rate for the Faculty category.</t>
    </r>
  </si>
  <si>
    <t>Fringe Benefits - Admin</t>
  </si>
  <si>
    <r>
      <t xml:space="preserve">Used by Payroll system only </t>
    </r>
    <r>
      <rPr>
        <sz val="10"/>
        <rFont val="Arial Unicode MS"/>
        <family val="2"/>
      </rPr>
      <t>to charge benefits based on the approved annual Fringe Benefit Rate for the Administrative category.</t>
    </r>
  </si>
  <si>
    <t>Fringe Benefits - Staff</t>
  </si>
  <si>
    <r>
      <t>Used by Payroll system only</t>
    </r>
    <r>
      <rPr>
        <sz val="10"/>
        <rFont val="Arial Unicode MS"/>
        <family val="2"/>
      </rPr>
      <t xml:space="preserve"> to charge benefits based on the approved annual Fringe Benefit Rate for the Staff category.</t>
    </r>
  </si>
  <si>
    <t>Fringe Benefits - Student Assi</t>
  </si>
  <si>
    <r>
      <t>Used by Payroll system only</t>
    </r>
    <r>
      <rPr>
        <sz val="10"/>
        <rFont val="Arial Unicode MS"/>
        <family val="2"/>
      </rPr>
      <t xml:space="preserve"> to charge benefits based on the approved annual Fringe Benefit Rate for the Student Assistant category.</t>
    </r>
  </si>
  <si>
    <t>Fringe Benefits - Other Tempor</t>
  </si>
  <si>
    <r>
      <t>Used by Payroll system only</t>
    </r>
    <r>
      <rPr>
        <sz val="10"/>
        <rFont val="Arial Unicode MS"/>
        <family val="2"/>
      </rPr>
      <t xml:space="preserve"> to charge benefits based on the approved annual Fringe Benefit Rate for the Other Temporary employee category.</t>
    </r>
  </si>
  <si>
    <t>Fringe Benefits - Misc Allow</t>
  </si>
  <si>
    <t>Fringe Benefits - Faculty- COM</t>
  </si>
  <si>
    <r>
      <t>Used by Payroll system only</t>
    </r>
    <r>
      <rPr>
        <sz val="10"/>
        <rFont val="Arial Unicode MS"/>
        <family val="2"/>
      </rPr>
      <t xml:space="preserve"> to charge benefits based on the approved annual Fringe Benefit Rate for the COM Faculty category.</t>
    </r>
  </si>
  <si>
    <t>Fringe Benefits - Grad Assist</t>
  </si>
  <si>
    <r>
      <t>Used by Payroll system only</t>
    </r>
    <r>
      <rPr>
        <sz val="10"/>
        <rFont val="Arial Unicode MS"/>
        <family val="2"/>
      </rPr>
      <t xml:space="preserve"> to charge benefits based on the approved annual Fringe Benefit Rate for Grad Assistants.</t>
    </r>
  </si>
  <si>
    <t>Fringe Benefits - Faculty SumA</t>
  </si>
  <si>
    <r>
      <t>Used by Payroll system only</t>
    </r>
    <r>
      <rPr>
        <sz val="10"/>
        <rFont val="Arial Unicode MS"/>
        <family val="2"/>
      </rPr>
      <t xml:space="preserve"> to charge benefits based on the approved annual Fringe Benefit Rate for Faculty Summer A.</t>
    </r>
  </si>
  <si>
    <t>Fringe Benefits - Faculty SumB</t>
  </si>
  <si>
    <r>
      <t>Used by Payroll system only</t>
    </r>
    <r>
      <rPr>
        <sz val="10"/>
        <rFont val="Arial Unicode MS"/>
        <family val="2"/>
      </rPr>
      <t xml:space="preserve"> to charge benefits based on the approved annual Fringe Benefit Rate for Faculty Summer B.</t>
    </r>
  </si>
  <si>
    <t>Fringe Benefits - Overtime</t>
  </si>
  <si>
    <r>
      <t>Used by Payroll system only</t>
    </r>
    <r>
      <rPr>
        <sz val="10"/>
        <rFont val="Arial Unicode MS"/>
        <family val="2"/>
      </rPr>
      <t xml:space="preserve"> to charge benefits based on the approved annual Fringe Benefit Rate for Overtime.</t>
    </r>
  </si>
  <si>
    <t>Deductions &amp; Taxes - Clearing</t>
  </si>
  <si>
    <r>
      <t xml:space="preserve">Used by Payroll system only </t>
    </r>
    <r>
      <rPr>
        <sz val="10"/>
        <rFont val="Arial Unicode MS"/>
        <family val="2"/>
      </rPr>
      <t>as a clearing account for deductions &amp; taxes. Net is zero.</t>
    </r>
  </si>
  <si>
    <t>Payroll</t>
  </si>
  <si>
    <t>Per Diem - IS Team Travel</t>
  </si>
  <si>
    <r>
      <t>Used by Athletics Dept. only</t>
    </r>
    <r>
      <rPr>
        <sz val="10"/>
        <rFont val="Arial Unicode MS"/>
        <family val="2"/>
      </rPr>
      <t xml:space="preserve"> to record meals and lodging for teams while at competition within the state of FL</t>
    </r>
  </si>
  <si>
    <t>Mileage - IS Team Travel</t>
  </si>
  <si>
    <r>
      <t>Used by Athletics Dept. only</t>
    </r>
    <r>
      <rPr>
        <sz val="10"/>
        <rFont val="Arial Unicode MS"/>
        <family val="2"/>
      </rPr>
      <t xml:space="preserve"> to record mileage for personal autos driven to team competition within the state of FL</t>
    </r>
  </si>
  <si>
    <t>Airfare - IS Team Travel</t>
  </si>
  <si>
    <r>
      <t xml:space="preserve">Used by Athletics Dept. only </t>
    </r>
    <r>
      <rPr>
        <sz val="10"/>
        <rFont val="Arial Unicode MS"/>
        <family val="2"/>
      </rPr>
      <t>to record airfare expense for teams traveling to competition within the state of FL</t>
    </r>
  </si>
  <si>
    <t>Car Rental - IS Team Travel</t>
  </si>
  <si>
    <r>
      <t>Used by Athletics Dept. only</t>
    </r>
    <r>
      <rPr>
        <sz val="10"/>
        <rFont val="Arial Unicode MS"/>
        <family val="2"/>
      </rPr>
      <t xml:space="preserve"> to record car rental expense for teams traveling to competition within the state of FL</t>
    </r>
  </si>
  <si>
    <t>Reg. Fee - IS Team Travel</t>
  </si>
  <si>
    <r>
      <t>Used by Athletics Dept. only</t>
    </r>
    <r>
      <rPr>
        <sz val="10"/>
        <rFont val="Arial Unicode MS"/>
        <family val="2"/>
      </rPr>
      <t xml:space="preserve"> to record registration fee for teams traveling to competition within the state of FL</t>
    </r>
  </si>
  <si>
    <t>Incidental Exp - IS Team Travel</t>
  </si>
  <si>
    <r>
      <t>Used by Athletics Dept. only</t>
    </r>
    <r>
      <rPr>
        <sz val="10"/>
        <rFont val="Arial Unicode MS"/>
        <family val="2"/>
      </rPr>
      <t xml:space="preserve"> to record incidentals, such as parking, tolls, and gas, for teams traveling to competition within the state of FL</t>
    </r>
  </si>
  <si>
    <t>Per Diem - OOS Team Travel</t>
  </si>
  <si>
    <r>
      <t>Used by Athletics Dept. only</t>
    </r>
    <r>
      <rPr>
        <sz val="10"/>
        <rFont val="Arial Unicode MS"/>
        <family val="2"/>
      </rPr>
      <t xml:space="preserve"> to record meals and lodging for teams while at competition outside of the state of FL</t>
    </r>
  </si>
  <si>
    <t>Mileage - OOS Team Travel</t>
  </si>
  <si>
    <r>
      <t>Used by Athletics Dept. only</t>
    </r>
    <r>
      <rPr>
        <sz val="10"/>
        <rFont val="Arial Unicode MS"/>
        <family val="2"/>
      </rPr>
      <t xml:space="preserve"> to record mileage for personal autos driven to team competition outside of the state of FL</t>
    </r>
  </si>
  <si>
    <t>Airfare - OOS Team Travel</t>
  </si>
  <si>
    <r>
      <t>Used by Athletics Dept. only</t>
    </r>
    <r>
      <rPr>
        <sz val="10"/>
        <rFont val="Arial Unicode MS"/>
        <family val="2"/>
      </rPr>
      <t xml:space="preserve"> to record airfare expense for teams traveling to competition outside of the state of FL</t>
    </r>
  </si>
  <si>
    <t>Car Rental - OOS Team Travel</t>
  </si>
  <si>
    <r>
      <t>Used by Athletics Dept. only</t>
    </r>
    <r>
      <rPr>
        <sz val="10"/>
        <rFont val="Arial Unicode MS"/>
        <family val="2"/>
      </rPr>
      <t xml:space="preserve"> to record car rental expense for teams traveling to competition outside of the state of FL</t>
    </r>
  </si>
  <si>
    <t>Reg. Fee - OOS Team Travel</t>
  </si>
  <si>
    <r>
      <t>Used by Athletics Dept. only</t>
    </r>
    <r>
      <rPr>
        <sz val="10"/>
        <rFont val="Arial Unicode MS"/>
        <family val="2"/>
      </rPr>
      <t xml:space="preserve"> to record registration fee for teams traveling to competition outside of the state of FL</t>
    </r>
  </si>
  <si>
    <t>Incidental Exp - OOS Team Trav</t>
  </si>
  <si>
    <r>
      <t>Used by Athletics Dept. only</t>
    </r>
    <r>
      <rPr>
        <sz val="10"/>
        <rFont val="Arial Unicode MS"/>
        <family val="2"/>
      </rPr>
      <t xml:space="preserve"> to record incidentals, such as parking, tolls, and gas, for teams traveling to competition outside of the state of FL</t>
    </r>
  </si>
  <si>
    <t>Per Diem - IS Athletics Recrui</t>
  </si>
  <si>
    <r>
      <t>Used by Athletics Dept. only</t>
    </r>
    <r>
      <rPr>
        <sz val="10"/>
        <rFont val="Arial Unicode MS"/>
        <family val="2"/>
      </rPr>
      <t xml:space="preserve"> to record meals and lodging for coaches and/or prospective student athletes (recruits) while recruiting within the state of FL</t>
    </r>
  </si>
  <si>
    <t>Mileage - IS Athletics Recruit</t>
  </si>
  <si>
    <r>
      <t xml:space="preserve">Used by Athletics Dept. only </t>
    </r>
    <r>
      <rPr>
        <sz val="10"/>
        <rFont val="Arial Unicode MS"/>
        <family val="2"/>
      </rPr>
      <t>to record mileage for personal autos driven for recruiting within the state of FL</t>
    </r>
  </si>
  <si>
    <t>Airfare - IS Athletics Recruit</t>
  </si>
  <si>
    <r>
      <t xml:space="preserve">Used by Athletics Dept. only </t>
    </r>
    <r>
      <rPr>
        <sz val="10"/>
        <rFont val="Arial Unicode MS"/>
        <family val="2"/>
      </rPr>
      <t>to record airfare expense for coaches and/or prospective student athletes (recruits) for recruiting within the state of FL</t>
    </r>
  </si>
  <si>
    <t>Car Rental - IS Athletics Recr</t>
  </si>
  <si>
    <r>
      <t xml:space="preserve">Used by Athletics Dept. only </t>
    </r>
    <r>
      <rPr>
        <sz val="10"/>
        <rFont val="Arial Unicode MS"/>
        <family val="2"/>
      </rPr>
      <t>to record car rental expense for coaches while recruiting within the state of FL</t>
    </r>
  </si>
  <si>
    <t>Reg. Fee - IS Athletics Recrui</t>
  </si>
  <si>
    <r>
      <t>Used by Athletics Dept. only</t>
    </r>
    <r>
      <rPr>
        <sz val="10"/>
        <rFont val="Arial Unicode MS"/>
        <family val="2"/>
      </rPr>
      <t xml:space="preserve"> to record registration fees for competitions/tournaments attended by coaches for recruiting purposes within the state of FL</t>
    </r>
  </si>
  <si>
    <t>Incidental Exp - IS Athletics</t>
  </si>
  <si>
    <r>
      <t xml:space="preserve">Used by Athletics Dept. only </t>
    </r>
    <r>
      <rPr>
        <sz val="10"/>
        <rFont val="Arial Unicode MS"/>
        <family val="2"/>
      </rPr>
      <t>to record incidentals, such as parking, tolls, and gas, for coaches and/or prospective student athletes while recruiting within the state of FL</t>
    </r>
  </si>
  <si>
    <t>Per Diem - OOS Athletics Recru</t>
  </si>
  <si>
    <r>
      <t>Used by Athletics Dept. only</t>
    </r>
    <r>
      <rPr>
        <sz val="10"/>
        <rFont val="Arial Unicode MS"/>
        <family val="2"/>
      </rPr>
      <t xml:space="preserve"> to record meals and lodging for coaches while recruiting outside of the state of FL</t>
    </r>
  </si>
  <si>
    <t>Mileage - OOS Athletics Recrui</t>
  </si>
  <si>
    <r>
      <t>Used by Athletics Dept. only</t>
    </r>
    <r>
      <rPr>
        <sz val="10"/>
        <rFont val="Arial Unicode MS"/>
        <family val="2"/>
      </rPr>
      <t xml:space="preserve"> to record mileage for personal autos driven for recruiting outside of the state of FL</t>
    </r>
  </si>
  <si>
    <t>Airfare - OOS Athletics Recrui</t>
  </si>
  <si>
    <r>
      <t xml:space="preserve">Used by Athletics Dept. only </t>
    </r>
    <r>
      <rPr>
        <sz val="10"/>
        <rFont val="Arial Unicode MS"/>
        <family val="2"/>
      </rPr>
      <t>to record airfare expense for coaches and/or prospective student athletes (recruits) for recruiting outside of the state of FL</t>
    </r>
  </si>
  <si>
    <t>Car Rental - OOS Athletics Rec</t>
  </si>
  <si>
    <r>
      <t>Used by Athletics Dept. only</t>
    </r>
    <r>
      <rPr>
        <sz val="10"/>
        <rFont val="Arial Unicode MS"/>
        <family val="2"/>
      </rPr>
      <t xml:space="preserve"> to record car rental expense for coaches while recruiting outside of the state of FL</t>
    </r>
  </si>
  <si>
    <t>Reg. Fee - OOS Athletics Recru</t>
  </si>
  <si>
    <r>
      <t>Used by Athletics Dept. only</t>
    </r>
    <r>
      <rPr>
        <sz val="10"/>
        <rFont val="Arial Unicode MS"/>
        <family val="2"/>
      </rPr>
      <t xml:space="preserve"> to record registration fees for competitions/tournaments attended by coaches for recruiting purposes outside of the state of FL</t>
    </r>
  </si>
  <si>
    <t>Incidental Exp - OOS Athl Rec</t>
  </si>
  <si>
    <r>
      <t>Used by Athletics Dept. only</t>
    </r>
    <r>
      <rPr>
        <sz val="10"/>
        <rFont val="Arial Unicode MS"/>
        <family val="2"/>
      </rPr>
      <t xml:space="preserve"> to record incidentals, such as parking, tolls, and gas, for coaches and/or prospective student athletes while recruiting outside of the state of FL</t>
    </r>
  </si>
  <si>
    <t>Per Diem - Foreign Athletics R</t>
  </si>
  <si>
    <r>
      <t>Used by Athletics Dept. only</t>
    </r>
    <r>
      <rPr>
        <sz val="10"/>
        <rFont val="Arial Unicode MS"/>
        <family val="2"/>
      </rPr>
      <t xml:space="preserve"> to record meals and lodging for coaches while recruiting outside of the United States</t>
    </r>
  </si>
  <si>
    <t>Mileage - Foreign Athl Recruit</t>
  </si>
  <si>
    <r>
      <t>Used by Athletics Dept. only</t>
    </r>
    <r>
      <rPr>
        <sz val="10"/>
        <rFont val="Arial Unicode MS"/>
        <family val="2"/>
      </rPr>
      <t xml:space="preserve"> to record mileage for personal autos driven for recruiting outside of the United States</t>
    </r>
  </si>
  <si>
    <t>Airfare - Foreign Athl Recruit</t>
  </si>
  <si>
    <r>
      <t>Used by Athletics Dept. only</t>
    </r>
    <r>
      <rPr>
        <sz val="10"/>
        <rFont val="Arial Unicode MS"/>
        <family val="2"/>
      </rPr>
      <t xml:space="preserve"> to record airfare expense for coaches and/or prospective student athletes (recruits) for recruiting outside of the United States</t>
    </r>
  </si>
  <si>
    <t>Car Rental - Foreign Athl Recr</t>
  </si>
  <si>
    <r>
      <t>Used by Athletics Dept. only</t>
    </r>
    <r>
      <rPr>
        <sz val="10"/>
        <rFont val="Arial Unicode MS"/>
        <family val="2"/>
      </rPr>
      <t xml:space="preserve"> to record car rental expense for coaches while recruiting outside of the United States</t>
    </r>
  </si>
  <si>
    <t>Incidental Exp - Foreign Athl</t>
  </si>
  <si>
    <r>
      <t>Used by Athletics Dept. only</t>
    </r>
    <r>
      <rPr>
        <sz val="10"/>
        <rFont val="Arial Unicode MS"/>
        <family val="2"/>
      </rPr>
      <t xml:space="preserve"> to record incidentals, such as parking, tolls, and gas, for coaches and/or prospective student athletes while recruiting outside of the United States</t>
    </r>
  </si>
  <si>
    <t>Athletic Guarantees</t>
  </si>
  <si>
    <r>
      <t xml:space="preserve">Used by Athletics Dept. only </t>
    </r>
    <r>
      <rPr>
        <sz val="10"/>
        <rFont val="Arial Unicode MS"/>
        <family val="2"/>
      </rPr>
      <t>to record game guarantees paid per contracts/agreements with other universities outside of athletic conferences.</t>
    </r>
  </si>
  <si>
    <t>Athletic Alston Awd Scholarshp</t>
  </si>
  <si>
    <t>To establish a new account for Athletics Alston Awards within the scholarships range.  This account is only to be used by Athletics within Fund 411 and 602.</t>
  </si>
  <si>
    <t>Scholarship specifically awarded to student athletics for NCAA tracking purposes and to students participating in research activities funded by grant monies.</t>
  </si>
  <si>
    <t>Gaming Officials</t>
  </si>
  <si>
    <r>
      <t>Used by Athletics Dept. only</t>
    </r>
    <r>
      <rPr>
        <sz val="10"/>
        <rFont val="Arial Unicode MS"/>
        <family val="2"/>
      </rPr>
      <t xml:space="preserve"> to record fees to officials/umpires/referees for home sporting events, as required by the NCAA</t>
    </r>
  </si>
  <si>
    <t>Game Production Equip Rental</t>
  </si>
  <si>
    <r>
      <t>Used by Athletics Dept. onl</t>
    </r>
    <r>
      <rPr>
        <sz val="10"/>
        <rFont val="Arial Unicode MS"/>
        <family val="2"/>
      </rPr>
      <t>y to record sporting equipment rental or purchases used during home sporting events (e.g. wake talkies, golf cart rental, tents) as required by the NCAA</t>
    </r>
  </si>
  <si>
    <t>Game Hospitality</t>
  </si>
  <si>
    <r>
      <t>Used by Athletics Dept. only</t>
    </r>
    <r>
      <rPr>
        <sz val="10"/>
        <rFont val="Arial Unicode MS"/>
        <family val="2"/>
      </rPr>
      <t xml:space="preserve"> to record lodging and food costs for non-conference officials and also food costs for staff working during games, as required by the NCAA.</t>
    </r>
  </si>
  <si>
    <t>Game Day Contractors</t>
  </si>
  <si>
    <r>
      <t>Used by Athletics Dept. only</t>
    </r>
    <r>
      <rPr>
        <sz val="10"/>
        <rFont val="Arial Unicode MS"/>
        <family val="2"/>
      </rPr>
      <t xml:space="preserve"> to record fee for contractors hired for home sporting events (e.g. police, security, scoreboard operators, PA announcers) as required by the NCAA</t>
    </r>
  </si>
  <si>
    <t>Game Day Materials &amp; Supplies</t>
  </si>
  <si>
    <r>
      <t>Used by Athletics Dept. onl</t>
    </r>
    <r>
      <rPr>
        <sz val="10"/>
        <rFont val="Arial Unicode MS"/>
        <family val="2"/>
      </rPr>
      <t>y to record materials and fees used during athletic events.</t>
    </r>
  </si>
  <si>
    <t>NCAA Inst Brand Awareness</t>
  </si>
  <si>
    <r>
      <t>Used by Athletics Dept. onl</t>
    </r>
    <r>
      <rPr>
        <sz val="10"/>
        <rFont val="Arial Unicode MS"/>
        <family val="2"/>
      </rPr>
      <t>y  for use with NCAA Name, Image, and Likeness Settlement whereby athletics programs pay a share of the revenues to college athletes.</t>
    </r>
  </si>
  <si>
    <t>Foreign Currency Gain/Loss</t>
  </si>
  <si>
    <r>
      <t>Used by Office of Controller only</t>
    </r>
    <r>
      <rPr>
        <sz val="10"/>
        <rFont val="Arial Unicode MS"/>
        <family val="2"/>
      </rPr>
      <t xml:space="preserve"> to record gains or losses on conversion of foreign currency to US dollars for international transactions, including foreign cash account transactions.</t>
    </r>
  </si>
  <si>
    <t>Interest Expense</t>
  </si>
  <si>
    <r>
      <t>Used by Office of Controller only</t>
    </r>
    <r>
      <rPr>
        <sz val="10"/>
        <rFont val="Arial Unicode MS"/>
        <family val="2"/>
      </rPr>
      <t xml:space="preserve"> to record interest on interdepartmental loans.</t>
    </r>
  </si>
  <si>
    <t>Collection Costs</t>
  </si>
  <si>
    <r>
      <t>Used by Office of Controller only</t>
    </r>
    <r>
      <rPr>
        <sz val="10"/>
        <rFont val="Arial Unicode MS"/>
        <family val="2"/>
      </rPr>
      <t xml:space="preserve"> to record commissions charged by collection agencies to collect past due student receivables. Off-set by fees charged to students in collections.</t>
    </r>
  </si>
  <si>
    <t>Administrative Cost Allowance</t>
  </si>
  <si>
    <r>
      <t>Used by Controller's Office/Financial Aid only</t>
    </r>
    <r>
      <rPr>
        <sz val="10"/>
        <rFont val="Arial Unicode MS"/>
        <family val="2"/>
      </rPr>
      <t xml:space="preserve"> to record adjustments to financial aid liability balances and other adjustments.</t>
    </r>
  </si>
  <si>
    <t>Reserve - ACA Appropriation</t>
  </si>
  <si>
    <r>
      <t>Used by Controller's Office only</t>
    </r>
    <r>
      <rPr>
        <sz val="10"/>
        <rFont val="Arial Unicode MS"/>
        <family val="2"/>
      </rPr>
      <t xml:space="preserve"> to record the allowable offset of the cost of administering the Federal Pell Grant, Federal Work Study, FSEOG, and Federal Perkins Loan programs.</t>
    </r>
  </si>
  <si>
    <t>Commodity Card Clearing</t>
  </si>
  <si>
    <r>
      <t>Used by Credit Card Solutions (Office of Controller) only</t>
    </r>
    <r>
      <rPr>
        <sz val="10"/>
        <rFont val="Arial Unicode MS"/>
        <family val="2"/>
      </rPr>
      <t xml:space="preserve"> as a clearing account to load the departmental card charges to PeopleSoft. </t>
    </r>
  </si>
  <si>
    <t>Expenditures - Fixed Captl Out</t>
  </si>
  <si>
    <r>
      <t>Used by Office of Controller only</t>
    </r>
    <r>
      <rPr>
        <sz val="10"/>
        <rFont val="Arial Unicode MS"/>
        <family val="2"/>
      </rPr>
      <t xml:space="preserve"> to capitalize construction costs into a construction-in-process asset account during the life of the project. </t>
    </r>
  </si>
  <si>
    <t>Principal Retirement</t>
  </si>
  <si>
    <r>
      <t>Used by Office of Controller only</t>
    </r>
    <r>
      <rPr>
        <sz val="10"/>
        <rFont val="Arial Unicode MS"/>
        <family val="2"/>
      </rPr>
      <t xml:space="preserve"> to record retirement of the principal portion of debt</t>
    </r>
  </si>
  <si>
    <t>Remarketing fee</t>
  </si>
  <si>
    <r>
      <t>Used by Office of Controller only</t>
    </r>
    <r>
      <rPr>
        <sz val="10"/>
        <rFont val="Arial Unicode MS"/>
        <family val="2"/>
      </rPr>
      <t xml:space="preserve"> to record remarketing fees related to bond issuances </t>
    </r>
  </si>
  <si>
    <t>Tuition Scholarship Allowance</t>
  </si>
  <si>
    <r>
      <t>Used by Office of Controller only</t>
    </r>
    <r>
      <rPr>
        <sz val="10"/>
        <rFont val="Arial Unicode MS"/>
        <family val="2"/>
      </rPr>
      <t xml:space="preserve"> to calculate the portion of total scholarships disbursed that directly reduces tuition revenue as defined by NACUBO regulations.</t>
    </r>
  </si>
  <si>
    <t>Payroll Tax Interest/Penalty</t>
  </si>
  <si>
    <r>
      <t>Used by Office of Controller only</t>
    </r>
    <r>
      <rPr>
        <sz val="10"/>
        <rFont val="Arial Unicode MS"/>
        <family val="2"/>
      </rPr>
      <t xml:space="preserve"> to record payroll-related fines, penalties and judgments levied against the University.</t>
    </r>
  </si>
  <si>
    <t>Compensated Absence Expense</t>
  </si>
  <si>
    <r>
      <t>Used by Office of Controller only</t>
    </r>
    <r>
      <rPr>
        <sz val="10"/>
        <rFont val="Arial Unicode MS"/>
        <family val="2"/>
      </rPr>
      <t xml:space="preserve"> to adjust the compensated absence liability for accrued vacation and sick time at fiscal year-end.</t>
    </r>
  </si>
  <si>
    <t>OPEB Expense</t>
  </si>
  <si>
    <r>
      <t>Used by Office of Controller only</t>
    </r>
    <r>
      <rPr>
        <sz val="10"/>
        <rFont val="Arial Unicode MS"/>
        <family val="2"/>
      </rPr>
      <t xml:space="preserve"> to record cost related to other post-employment benefits</t>
    </r>
  </si>
  <si>
    <t>Completed Buildings</t>
  </si>
  <si>
    <r>
      <t>Used by Office of Controller and Asset Management  only</t>
    </r>
    <r>
      <rPr>
        <sz val="10"/>
        <rFont val="Arial Unicode MS"/>
        <family val="2"/>
      </rPr>
      <t xml:space="preserve"> to place completed buildings into service in the Asset Management system. </t>
    </r>
  </si>
  <si>
    <t>Contra Expense-Construct Proj</t>
  </si>
  <si>
    <r>
      <t>Used by Office of Controller only</t>
    </r>
    <r>
      <rPr>
        <sz val="10"/>
        <rFont val="Arial Unicode MS"/>
        <family val="2"/>
      </rPr>
      <t xml:space="preserve"> to record construction expenses reimbursed from DSO other than the Healthcare Network</t>
    </r>
  </si>
  <si>
    <t>Contra Expense-HCN Project Exp</t>
  </si>
  <si>
    <r>
      <t>Used by Office of Controller only</t>
    </r>
    <r>
      <rPr>
        <sz val="10"/>
        <rFont val="Arial Unicode MS"/>
        <family val="2"/>
      </rPr>
      <t xml:space="preserve"> to record construction expenses reimbursed from the HealthCare Network DSO</t>
    </r>
  </si>
  <si>
    <t>Bad Debt Expense</t>
  </si>
  <si>
    <r>
      <t>Used by Office of Controller only</t>
    </r>
    <r>
      <rPr>
        <sz val="10"/>
        <rFont val="Arial Unicode MS"/>
        <family val="2"/>
      </rPr>
      <t xml:space="preserve"> to record portion of accounts receivable estimated to be uncollectible.</t>
    </r>
  </si>
  <si>
    <t>Cost PI Cancelled Teach Post92</t>
  </si>
  <si>
    <r>
      <t>Used by Office of Controller only</t>
    </r>
    <r>
      <rPr>
        <sz val="10"/>
        <rFont val="Arial Unicode MS"/>
        <family val="2"/>
      </rPr>
      <t xml:space="preserve"> to record Perkins Loan cancelled when borrower engages in teaching in special education.  Account required for federal financial aid reporting tracking purposes.</t>
    </r>
  </si>
  <si>
    <t>Cost PI Cancelled Teach Post72</t>
  </si>
  <si>
    <r>
      <t>Used by Office of Controller only</t>
    </r>
    <r>
      <rPr>
        <sz val="10"/>
        <rFont val="Arial Unicode MS"/>
        <family val="2"/>
      </rPr>
      <t xml:space="preserve"> to record Perkins Loan cancelled when borrower engages in teaching in low-income schools or in teacher shortage fields. Account required for federal financial aid reporting  purposes.</t>
    </r>
  </si>
  <si>
    <t>Cost PI Cancelled Military Post</t>
  </si>
  <si>
    <r>
      <t>Used by Office of Controller only</t>
    </r>
    <r>
      <rPr>
        <sz val="10"/>
        <rFont val="Arial Unicode MS"/>
        <family val="2"/>
      </rPr>
      <t xml:space="preserve"> to record Perkins Loan cancelled when borrower engages in active military service. Account required for federal financial aid reporting tracking purposes.</t>
    </r>
  </si>
  <si>
    <t>Cost PI Cancelled Law Enforce</t>
  </si>
  <si>
    <r>
      <t>Used by Office of Controller only</t>
    </r>
    <r>
      <rPr>
        <sz val="10"/>
        <rFont val="Arial Unicode MS"/>
        <family val="2"/>
      </rPr>
      <t xml:space="preserve"> to record Perkins Loan cancelled when borrower becomes a law enforcement, corrections officer, or a public defender. Account required for federal financial aid regulation reporting purposes.</t>
    </r>
  </si>
  <si>
    <t>Cost PI Cancelled Interv Post7</t>
  </si>
  <si>
    <r>
      <t xml:space="preserve">Used by Office of Controller only </t>
    </r>
    <r>
      <rPr>
        <sz val="10"/>
        <rFont val="Arial Unicode MS"/>
        <family val="2"/>
      </rPr>
      <t>to record Perkins Loan cancelled when borrower engages in early intervention educational programs. Account required for federal financial aid reporting purposes.</t>
    </r>
  </si>
  <si>
    <t>Cost PI Cancelled Nurse Post72</t>
  </si>
  <si>
    <r>
      <t>Used by Office of Controller only</t>
    </r>
    <r>
      <rPr>
        <sz val="10"/>
        <rFont val="Arial Unicode MS"/>
        <family val="2"/>
      </rPr>
      <t xml:space="preserve"> to record Perkins Loan cancelled when borrower becomes a nurse or medical technician. Account required for federal financial aid reporting purposes.</t>
    </r>
  </si>
  <si>
    <t>Cost PI Cancelled Death/Disab</t>
  </si>
  <si>
    <r>
      <t>Used by Office of Controller only</t>
    </r>
    <r>
      <rPr>
        <sz val="10"/>
        <rFont val="Arial Unicode MS"/>
        <family val="2"/>
      </rPr>
      <t xml:space="preserve"> to record Perkins Loan cancelled when borrower's death or permanent disability discharge. Account required for federal financial aid reporting purposes.</t>
    </r>
  </si>
  <si>
    <t>Cost PI Cancelled Bankruptcy</t>
  </si>
  <si>
    <r>
      <t>Used by Office of Controller only</t>
    </r>
    <r>
      <rPr>
        <sz val="10"/>
        <rFont val="Arial Unicode MS"/>
        <family val="2"/>
      </rPr>
      <t xml:space="preserve"> to record Perkins Loan cancelled due to borrower's bankruptcy discharge. Account required for federal financial aid reporting purposes.</t>
    </r>
  </si>
  <si>
    <t>Cost PI Cancelled Assigned US</t>
  </si>
  <si>
    <r>
      <t>Used by Office of Controller only</t>
    </r>
    <r>
      <rPr>
        <sz val="10"/>
        <rFont val="Arial Unicode MS"/>
        <family val="2"/>
      </rPr>
      <t xml:space="preserve"> to record Perkins Loan assigned to the US government. Account required for federal financial aid reporting purposes.</t>
    </r>
  </si>
  <si>
    <t>Cost PI Cancelled pre-K or chi</t>
  </si>
  <si>
    <r>
      <t>Used by Office of Controller only</t>
    </r>
    <r>
      <rPr>
        <sz val="10"/>
        <rFont val="Arial Unicode MS"/>
        <family val="2"/>
      </rPr>
      <t xml:space="preserve"> to record Perkins Loan cancelled when borrower engages in prekindergarten, childcare or head start education. Account required for federal financial aid reporting purposes.</t>
    </r>
  </si>
  <si>
    <t>Cost PI Cancelled Fire fighter</t>
  </si>
  <si>
    <r>
      <t>Used by Office of Controller only</t>
    </r>
    <r>
      <rPr>
        <sz val="10"/>
        <rFont val="Arial Unicode MS"/>
        <family val="2"/>
      </rPr>
      <t xml:space="preserve"> to record Perkins Loan cancelled when borrower becomes a firefighter.  Account required for federal financial aid reporting purposes.</t>
    </r>
  </si>
  <si>
    <t>Cost PI Cancelled Family Servi</t>
  </si>
  <si>
    <r>
      <t>Used by Office of Controller only</t>
    </r>
    <r>
      <rPr>
        <sz val="10"/>
        <rFont val="Arial Unicode MS"/>
        <family val="2"/>
      </rPr>
      <t xml:space="preserve"> to record Perkins Loan cancelled when borrower engages in child or family services.  Account required for federal financial aid reporting purposes.</t>
    </r>
  </si>
  <si>
    <t>Other Costs and Losses</t>
  </si>
  <si>
    <r>
      <t>Used by Office of Controller only</t>
    </r>
    <r>
      <rPr>
        <sz val="10"/>
        <rFont val="Arial Unicode MS"/>
        <family val="2"/>
      </rPr>
      <t xml:space="preserve"> to record the allowance for uncollected interest on Perkins, Nursing Faculty and Old Nursing Loan Programs.</t>
    </r>
  </si>
  <si>
    <t>Self Ins Claims &amp; Exp</t>
  </si>
  <si>
    <r>
      <t>Used by Office of Controller only</t>
    </r>
    <r>
      <rPr>
        <sz val="10"/>
        <rFont val="Arial Unicode MS"/>
        <family val="2"/>
      </rPr>
      <t xml:space="preserve"> to record activity related to University's Self Insurance Program</t>
    </r>
  </si>
  <si>
    <t>Fiscal Charges - Non Operating</t>
  </si>
  <si>
    <r>
      <t>Used by Office of Controller only</t>
    </r>
    <r>
      <rPr>
        <sz val="10"/>
        <rFont val="Arial Unicode MS"/>
        <family val="2"/>
      </rPr>
      <t xml:space="preserve"> to record costs relating to issuing and retiring bonds.</t>
    </r>
  </si>
  <si>
    <t>Unrealized Gains &amp; Losses</t>
  </si>
  <si>
    <r>
      <t>Used by Office of Controller only</t>
    </r>
    <r>
      <rPr>
        <sz val="10"/>
        <rFont val="Arial Unicode MS"/>
        <family val="2"/>
      </rPr>
      <t xml:space="preserve"> to record fair market value adjustments for investments.</t>
    </r>
  </si>
  <si>
    <t>Other Non Operating Expenses</t>
  </si>
  <si>
    <r>
      <t>Used by Office of Controller only</t>
    </r>
    <r>
      <rPr>
        <sz val="10"/>
        <rFont val="Arial Unicode MS"/>
        <family val="2"/>
      </rPr>
      <t xml:space="preserve"> to classify other non-operating costs that are unrelated to the primary mission of the university (education, research or public service)</t>
    </r>
  </si>
  <si>
    <t>Investment Expenses</t>
  </si>
  <si>
    <r>
      <t xml:space="preserve">Used by Office of Controller &amp; Treasury Depts  only </t>
    </r>
    <r>
      <rPr>
        <sz val="10"/>
        <rFont val="Arial Unicode MS"/>
        <family val="2"/>
      </rPr>
      <t xml:space="preserve">to record fees charged by Investment Managers for their services. </t>
    </r>
  </si>
  <si>
    <t>Controller</t>
  </si>
  <si>
    <t>Athletics</t>
  </si>
  <si>
    <t xml:space="preserve">711601
772101-772102
772104-772126
772131-772132            772141                772151-772157           772301-772303         </t>
  </si>
  <si>
    <t>22</t>
  </si>
  <si>
    <t>Food Products</t>
  </si>
  <si>
    <t>Rates 26-27 (Year 1)</t>
  </si>
  <si>
    <t>Rates 26-27 (Year 2)</t>
  </si>
  <si>
    <t>Rates 26-27 (Year 3)</t>
  </si>
  <si>
    <t>Rates 26-27 (Year 4)</t>
  </si>
  <si>
    <t>Rates 26-27 (Year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</si>
</sst>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mm/dd/yy;@"/>
    <numFmt numFmtId="165" formatCode="0."/>
    <numFmt numFmtId="166" formatCode="0.0%"/>
  </numFmts>
  <fonts count="31">
    <font>
      <sz val="10"/>
      <name val="Arial"/>
    </font>
    <font>
      <sz val="10"/>
      <name val="Arial"/>
      <family val="2"/>
    </font>
    <font>
      <b/>
      <sz val="10"/>
      <name val="Arial"/>
      <family val="2"/>
    </font>
    <font>
      <sz val="8"/>
      <name val="Arial"/>
      <family val="2"/>
    </font>
    <font>
      <b/>
      <sz val="8"/>
      <name val="Arial"/>
      <family val="2"/>
    </font>
    <font>
      <b/>
      <sz val="8"/>
      <color indexed="10"/>
      <name val="Arial"/>
      <family val="2"/>
    </font>
    <font>
      <sz val="10"/>
      <name val="Arial"/>
      <family val="2"/>
    </font>
    <font>
      <sz val="8"/>
      <color indexed="10"/>
      <name val="Arial"/>
      <family val="2"/>
    </font>
    <font>
      <sz val="10"/>
      <color indexed="12"/>
      <name val="Arial"/>
      <family val="2"/>
    </font>
    <font>
      <b/>
      <sz val="10"/>
      <color indexed="10"/>
      <name val="Arial"/>
      <family val="2"/>
    </font>
    <font>
      <b/>
      <sz val="8.5"/>
      <name val="Arial"/>
      <family val="2"/>
    </font>
    <font>
      <b/>
      <sz val="14"/>
      <name val="Arial"/>
      <family val="2"/>
    </font>
    <font>
      <sz val="14"/>
      <name val="Arial"/>
      <family val="2"/>
    </font>
    <font>
      <b/>
      <sz val="12"/>
      <name val="Arial"/>
      <family val="2"/>
    </font>
    <font>
      <sz val="12"/>
      <name val="Arial"/>
      <family val="2"/>
    </font>
    <font>
      <b/>
      <sz val="13"/>
      <name val="Arial"/>
      <family val="2"/>
    </font>
    <font>
      <i/>
      <sz val="14"/>
      <name val="Arial"/>
      <family val="2"/>
    </font>
    <font>
      <b/>
      <sz val="10"/>
      <color rgb="FFFF0000"/>
      <name val="Arial"/>
      <family val="2"/>
    </font>
    <font>
      <i/>
      <sz val="12"/>
      <name val="Arial"/>
      <family val="2"/>
    </font>
    <font>
      <b/>
      <sz val="12"/>
      <color theme="4"/>
      <name val="Arial"/>
      <family val="2"/>
    </font>
    <font>
      <sz val="14"/>
      <color theme="4"/>
      <name val="Arial"/>
      <family val="2"/>
    </font>
    <font>
      <sz val="8.5"/>
      <color rgb="FFFF0000"/>
      <name val="Arial"/>
      <family val="2"/>
    </font>
    <font>
      <sz val="8.5"/>
      <name val="Arial"/>
      <family val="2"/>
    </font>
    <font>
      <b/>
      <sz val="10"/>
      <color rgb="FF0070C0"/>
      <name val="Arial"/>
      <family val="2"/>
    </font>
    <font>
      <b/>
      <sz val="8.5"/>
      <color theme="1"/>
      <name val="Arial"/>
      <family val="2"/>
    </font>
    <font>
      <sz val="8"/>
      <color rgb="FFFF0000"/>
      <name val="Arial"/>
      <family val="2"/>
    </font>
    <font>
      <b/>
      <sz val="11"/>
      <name val="Arial Unicode MS"/>
      <family val="2"/>
    </font>
    <font>
      <sz val="10"/>
      <name val="Arial Unicode MS"/>
    </font>
    <font>
      <sz val="10"/>
      <name val="Arial Unicode MS"/>
      <family val="2"/>
    </font>
    <font>
      <u/>
      <sz val="10"/>
      <name val="Arial Unicode MS"/>
      <family val="2"/>
    </font>
    <font>
      <u/>
      <sz val="10"/>
      <name val="Arial Unicode MS"/>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EFF7F6"/>
        <bgColor indexed="64"/>
      </patternFill>
    </fill>
    <fill>
      <patternFill patternType="darkGray">
        <bgColor rgb="FFEFF7F6"/>
      </patternFill>
    </fill>
    <fill>
      <patternFill patternType="solid">
        <fgColor rgb="FFEEF6F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669">
    <xf numFmtId="0" fontId="0" fillId="0" borderId="0" xfId="0"/>
    <xf numFmtId="0" fontId="3" fillId="0" borderId="0" xfId="0" applyFont="1"/>
    <xf numFmtId="0" fontId="4" fillId="0" borderId="1" xfId="0" applyFont="1" applyBorder="1" applyAlignment="1">
      <alignment wrapText="1"/>
    </xf>
    <xf numFmtId="0" fontId="4" fillId="0" borderId="1" xfId="0" applyFont="1" applyBorder="1"/>
    <xf numFmtId="0" fontId="4" fillId="0" borderId="0" xfId="0" applyFont="1"/>
    <xf numFmtId="44" fontId="3" fillId="0" borderId="2" xfId="2" applyFont="1" applyBorder="1" applyAlignment="1">
      <alignment horizontal="right"/>
    </xf>
    <xf numFmtId="44" fontId="3" fillId="0" borderId="3" xfId="2" applyFont="1" applyBorder="1" applyAlignment="1">
      <alignment horizontal="right"/>
    </xf>
    <xf numFmtId="44" fontId="3" fillId="0" borderId="4" xfId="2" applyFont="1" applyBorder="1" applyAlignment="1">
      <alignment horizontal="right"/>
    </xf>
    <xf numFmtId="44" fontId="3" fillId="0" borderId="5" xfId="2" applyFont="1" applyFill="1" applyBorder="1" applyAlignment="1">
      <alignment horizontal="right"/>
    </xf>
    <xf numFmtId="44" fontId="3" fillId="0" borderId="5" xfId="2" applyFont="1" applyBorder="1" applyAlignment="1">
      <alignment horizontal="right"/>
    </xf>
    <xf numFmtId="44" fontId="3" fillId="0" borderId="6" xfId="2" applyFont="1" applyFill="1" applyBorder="1" applyAlignment="1">
      <alignment horizontal="left"/>
    </xf>
    <xf numFmtId="44" fontId="3" fillId="0" borderId="7" xfId="2" applyFont="1" applyFill="1" applyBorder="1" applyAlignment="1">
      <alignment horizontal="left"/>
    </xf>
    <xf numFmtId="44" fontId="3" fillId="0" borderId="8" xfId="0" applyNumberFormat="1" applyFont="1" applyBorder="1" applyAlignment="1">
      <alignment horizontal="right"/>
    </xf>
    <xf numFmtId="44" fontId="3" fillId="0" borderId="9" xfId="0" applyNumberFormat="1" applyFont="1" applyBorder="1" applyAlignment="1">
      <alignment horizontal="right"/>
    </xf>
    <xf numFmtId="0" fontId="4" fillId="0" borderId="1" xfId="0" applyFont="1" applyBorder="1" applyAlignment="1">
      <alignment horizontal="left"/>
    </xf>
    <xf numFmtId="0" fontId="4" fillId="0" borderId="13" xfId="0" applyFont="1" applyBorder="1" applyAlignment="1">
      <alignment wrapText="1"/>
    </xf>
    <xf numFmtId="44" fontId="3" fillId="0" borderId="14" xfId="2" applyFont="1" applyFill="1" applyBorder="1" applyAlignment="1" applyProtection="1">
      <alignment horizontal="right"/>
      <protection locked="0"/>
    </xf>
    <xf numFmtId="44" fontId="3" fillId="0" borderId="15" xfId="2" applyFont="1" applyFill="1" applyBorder="1" applyProtection="1">
      <protection locked="0"/>
    </xf>
    <xf numFmtId="0" fontId="4" fillId="0" borderId="6" xfId="0" applyFont="1" applyBorder="1" applyAlignment="1">
      <alignment horizontal="left"/>
    </xf>
    <xf numFmtId="44" fontId="3" fillId="0" borderId="8" xfId="2" applyFont="1" applyFill="1" applyBorder="1" applyProtection="1">
      <protection locked="0"/>
    </xf>
    <xf numFmtId="44" fontId="3" fillId="0" borderId="14" xfId="2" applyFont="1" applyFill="1" applyBorder="1" applyProtection="1">
      <protection locked="0"/>
    </xf>
    <xf numFmtId="44" fontId="3" fillId="0" borderId="16" xfId="2" applyFont="1" applyFill="1" applyBorder="1" applyProtection="1">
      <protection locked="0"/>
    </xf>
    <xf numFmtId="0" fontId="4" fillId="0" borderId="17" xfId="0" applyFont="1" applyBorder="1" applyAlignment="1">
      <alignment vertical="center" wrapText="1"/>
    </xf>
    <xf numFmtId="0" fontId="4" fillId="0" borderId="18" xfId="0" applyFont="1" applyBorder="1"/>
    <xf numFmtId="44" fontId="3" fillId="0" borderId="19" xfId="2" applyFont="1" applyFill="1" applyBorder="1" applyProtection="1">
      <protection locked="0"/>
    </xf>
    <xf numFmtId="0" fontId="4" fillId="0" borderId="20" xfId="0" applyFont="1" applyBorder="1"/>
    <xf numFmtId="0" fontId="4" fillId="0" borderId="20" xfId="0" applyFont="1" applyBorder="1" applyAlignment="1">
      <alignment horizontal="left"/>
    </xf>
    <xf numFmtId="0" fontId="4" fillId="0" borderId="21" xfId="0" applyFont="1" applyBorder="1"/>
    <xf numFmtId="0" fontId="4" fillId="0" borderId="10" xfId="0" applyFont="1" applyBorder="1"/>
    <xf numFmtId="44" fontId="3" fillId="0" borderId="22" xfId="2" applyFont="1" applyFill="1" applyBorder="1" applyProtection="1">
      <protection locked="0"/>
    </xf>
    <xf numFmtId="44" fontId="3" fillId="0" borderId="23" xfId="2" applyFont="1" applyFill="1" applyBorder="1" applyProtection="1">
      <protection locked="0"/>
    </xf>
    <xf numFmtId="0" fontId="4" fillId="0" borderId="24" xfId="0" applyFont="1" applyBorder="1" applyAlignment="1">
      <alignment wrapText="1"/>
    </xf>
    <xf numFmtId="0" fontId="2" fillId="0" borderId="12" xfId="0" applyFont="1" applyBorder="1" applyAlignment="1">
      <alignment horizontal="center"/>
    </xf>
    <xf numFmtId="44" fontId="3" fillId="0" borderId="27" xfId="0" applyNumberFormat="1" applyFont="1" applyBorder="1" applyAlignment="1">
      <alignment horizontal="right"/>
    </xf>
    <xf numFmtId="0" fontId="4" fillId="4" borderId="29" xfId="0" applyFont="1" applyFill="1" applyBorder="1"/>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4" fillId="0" borderId="33" xfId="0" applyFont="1" applyBorder="1" applyAlignment="1">
      <alignment vertical="center" wrapText="1"/>
    </xf>
    <xf numFmtId="0" fontId="2" fillId="0" borderId="13" xfId="0" applyFont="1" applyBorder="1" applyAlignment="1">
      <alignment vertical="center" wrapText="1"/>
    </xf>
    <xf numFmtId="7" fontId="17" fillId="0" borderId="34" xfId="0" applyNumberFormat="1" applyFont="1" applyBorder="1" applyAlignment="1">
      <alignment horizontal="center" vertical="center" wrapText="1"/>
    </xf>
    <xf numFmtId="0" fontId="3" fillId="0" borderId="35" xfId="0" applyFont="1" applyBorder="1"/>
    <xf numFmtId="0" fontId="4" fillId="0" borderId="36" xfId="0" applyFont="1" applyBorder="1" applyAlignment="1">
      <alignment vertical="center" wrapText="1"/>
    </xf>
    <xf numFmtId="44" fontId="3" fillId="0" borderId="37" xfId="2" applyFont="1" applyFill="1" applyBorder="1" applyAlignment="1" applyProtection="1">
      <alignment horizontal="right"/>
      <protection locked="0"/>
    </xf>
    <xf numFmtId="0" fontId="6" fillId="4" borderId="38" xfId="0" applyFont="1" applyFill="1" applyBorder="1" applyAlignment="1">
      <alignment horizontal="center" vertical="center" wrapText="1"/>
    </xf>
    <xf numFmtId="44" fontId="3" fillId="0" borderId="37" xfId="2" applyFont="1" applyFill="1" applyBorder="1" applyProtection="1">
      <protection locked="0"/>
    </xf>
    <xf numFmtId="3" fontId="3" fillId="0" borderId="14" xfId="0" applyNumberFormat="1" applyFont="1" applyBorder="1"/>
    <xf numFmtId="44" fontId="2" fillId="0" borderId="22" xfId="2" applyFont="1" applyFill="1" applyBorder="1" applyAlignment="1">
      <alignment horizontal="right"/>
    </xf>
    <xf numFmtId="44" fontId="2" fillId="0" borderId="16" xfId="2" applyFont="1" applyFill="1" applyBorder="1" applyAlignment="1">
      <alignment horizontal="right"/>
    </xf>
    <xf numFmtId="44" fontId="2" fillId="0" borderId="14" xfId="2" applyFont="1" applyFill="1" applyBorder="1" applyAlignment="1">
      <alignment horizontal="right"/>
    </xf>
    <xf numFmtId="44" fontId="2" fillId="0" borderId="14" xfId="2" applyFont="1" applyFill="1" applyBorder="1"/>
    <xf numFmtId="44" fontId="2" fillId="0" borderId="16" xfId="2" applyFont="1" applyFill="1" applyBorder="1"/>
    <xf numFmtId="44" fontId="2" fillId="0" borderId="12" xfId="2" applyFont="1" applyFill="1" applyBorder="1" applyAlignment="1">
      <alignment horizontal="center" vertical="center"/>
    </xf>
    <xf numFmtId="44" fontId="8" fillId="0" borderId="39" xfId="2" applyFont="1" applyFill="1" applyBorder="1"/>
    <xf numFmtId="44" fontId="2" fillId="0" borderId="9" xfId="2" applyFont="1" applyFill="1" applyBorder="1"/>
    <xf numFmtId="44" fontId="2" fillId="0" borderId="39" xfId="2" applyFont="1" applyFill="1" applyBorder="1"/>
    <xf numFmtId="44" fontId="3" fillId="5" borderId="15" xfId="2" applyFont="1" applyFill="1" applyBorder="1"/>
    <xf numFmtId="44" fontId="3" fillId="5" borderId="22" xfId="2" applyFont="1" applyFill="1" applyBorder="1"/>
    <xf numFmtId="3" fontId="3" fillId="5" borderId="23" xfId="0" applyNumberFormat="1" applyFont="1" applyFill="1" applyBorder="1"/>
    <xf numFmtId="3" fontId="3" fillId="5" borderId="15" xfId="0" applyNumberFormat="1" applyFont="1" applyFill="1" applyBorder="1"/>
    <xf numFmtId="3" fontId="3" fillId="5" borderId="8" xfId="0" applyNumberFormat="1" applyFont="1" applyFill="1" applyBorder="1"/>
    <xf numFmtId="0" fontId="0" fillId="4" borderId="40" xfId="0" applyFill="1" applyBorder="1"/>
    <xf numFmtId="0" fontId="4" fillId="0" borderId="41" xfId="0" applyFont="1" applyBorder="1" applyAlignment="1">
      <alignment vertical="center" wrapText="1"/>
    </xf>
    <xf numFmtId="0" fontId="4" fillId="0" borderId="42" xfId="0" applyFont="1" applyBorder="1" applyAlignment="1">
      <alignment vertical="center" wrapText="1"/>
    </xf>
    <xf numFmtId="7" fontId="17" fillId="0" borderId="34" xfId="0" applyNumberFormat="1" applyFont="1" applyBorder="1" applyAlignment="1">
      <alignment horizontal="center"/>
    </xf>
    <xf numFmtId="0" fontId="4" fillId="0" borderId="40" xfId="0" applyFont="1" applyBorder="1" applyAlignment="1">
      <alignment vertical="center" wrapText="1"/>
    </xf>
    <xf numFmtId="0" fontId="4" fillId="0" borderId="25" xfId="0" applyFont="1" applyBorder="1" applyAlignment="1">
      <alignment vertical="center" wrapText="1"/>
    </xf>
    <xf numFmtId="0" fontId="12" fillId="0" borderId="0" xfId="0" applyFont="1"/>
    <xf numFmtId="0" fontId="12" fillId="4" borderId="0" xfId="0" applyFont="1" applyFill="1"/>
    <xf numFmtId="44" fontId="3" fillId="5" borderId="14" xfId="2" applyFont="1" applyFill="1" applyBorder="1"/>
    <xf numFmtId="44" fontId="3" fillId="5" borderId="43" xfId="2" applyFont="1" applyFill="1" applyBorder="1"/>
    <xf numFmtId="0" fontId="2" fillId="0" borderId="12" xfId="0" applyFont="1" applyBorder="1" applyAlignment="1">
      <alignment horizontal="center" vertical="center" wrapText="1"/>
    </xf>
    <xf numFmtId="0" fontId="2" fillId="0" borderId="12" xfId="0" applyFont="1" applyBorder="1" applyAlignment="1">
      <alignment horizontal="center" wrapText="1"/>
    </xf>
    <xf numFmtId="44" fontId="6" fillId="0" borderId="15" xfId="2" applyFont="1" applyFill="1" applyBorder="1" applyProtection="1">
      <protection locked="0"/>
    </xf>
    <xf numFmtId="7" fontId="17" fillId="0" borderId="34" xfId="0" applyNumberFormat="1" applyFont="1" applyBorder="1" applyAlignment="1">
      <alignment horizontal="center" vertical="top" wrapText="1"/>
    </xf>
    <xf numFmtId="0" fontId="2" fillId="0" borderId="39" xfId="0" applyFont="1" applyBorder="1" applyAlignment="1">
      <alignment horizontal="center"/>
    </xf>
    <xf numFmtId="0" fontId="4" fillId="0" borderId="4" xfId="0" applyFont="1" applyBorder="1"/>
    <xf numFmtId="0" fontId="4" fillId="0" borderId="44" xfId="0" applyFont="1" applyBorder="1"/>
    <xf numFmtId="0" fontId="4" fillId="0" borderId="7" xfId="0" applyFont="1" applyBorder="1"/>
    <xf numFmtId="0" fontId="4" fillId="4" borderId="17" xfId="0" applyFont="1" applyFill="1" applyBorder="1" applyAlignment="1">
      <alignment vertical="center" wrapText="1"/>
    </xf>
    <xf numFmtId="0" fontId="13" fillId="0" borderId="13" xfId="0" applyFont="1" applyBorder="1" applyAlignment="1">
      <alignment horizontal="center" vertical="center" wrapText="1"/>
    </xf>
    <xf numFmtId="0" fontId="13" fillId="0" borderId="45" xfId="0" applyFont="1" applyBorder="1" applyAlignment="1">
      <alignment horizontal="center"/>
    </xf>
    <xf numFmtId="0" fontId="13" fillId="0" borderId="13" xfId="0" applyFont="1" applyBorder="1" applyAlignment="1">
      <alignment horizontal="center"/>
    </xf>
    <xf numFmtId="0" fontId="14" fillId="0" borderId="0" xfId="0" applyFont="1" applyAlignment="1">
      <alignment horizontal="center"/>
    </xf>
    <xf numFmtId="0" fontId="13" fillId="0" borderId="12" xfId="0" applyFont="1" applyBorder="1" applyAlignment="1">
      <alignment vertical="center" wrapText="1"/>
    </xf>
    <xf numFmtId="43" fontId="14" fillId="0" borderId="29" xfId="1" applyFont="1" applyFill="1" applyBorder="1" applyAlignment="1"/>
    <xf numFmtId="43" fontId="14" fillId="0" borderId="33" xfId="1" applyFont="1" applyFill="1" applyBorder="1" applyAlignment="1">
      <alignment wrapText="1"/>
    </xf>
    <xf numFmtId="43" fontId="14" fillId="0" borderId="29" xfId="1" applyFont="1" applyFill="1" applyBorder="1" applyAlignment="1">
      <alignment horizontal="center"/>
    </xf>
    <xf numFmtId="43" fontId="14" fillId="0" borderId="33" xfId="1" applyFont="1" applyFill="1" applyBorder="1" applyAlignment="1">
      <alignment horizontal="center"/>
    </xf>
    <xf numFmtId="0" fontId="11" fillId="0" borderId="0" xfId="0" applyFont="1" applyAlignment="1">
      <alignment horizontal="center" vertical="center"/>
    </xf>
    <xf numFmtId="0" fontId="15" fillId="0" borderId="13" xfId="0" applyFont="1" applyBorder="1" applyAlignment="1">
      <alignment horizontal="center" wrapText="1"/>
    </xf>
    <xf numFmtId="44" fontId="15" fillId="0" borderId="19" xfId="2" applyFont="1" applyFill="1" applyBorder="1" applyAlignment="1">
      <alignment horizontal="center" vertical="center"/>
    </xf>
    <xf numFmtId="44" fontId="15" fillId="0" borderId="19" xfId="2" applyFont="1" applyFill="1" applyBorder="1" applyAlignment="1" applyProtection="1">
      <alignment horizontal="center" vertical="center"/>
      <protection locked="0"/>
    </xf>
    <xf numFmtId="0" fontId="2" fillId="0" borderId="46" xfId="0" applyFont="1" applyBorder="1" applyAlignment="1">
      <alignment wrapText="1"/>
    </xf>
    <xf numFmtId="0" fontId="4" fillId="0" borderId="46" xfId="0" applyFont="1" applyBorder="1" applyAlignment="1">
      <alignment vertical="center" wrapText="1"/>
    </xf>
    <xf numFmtId="0" fontId="4" fillId="0" borderId="46" xfId="0" applyFont="1" applyBorder="1" applyAlignment="1">
      <alignment vertical="center"/>
    </xf>
    <xf numFmtId="7" fontId="17" fillId="0" borderId="46" xfId="0" applyNumberFormat="1" applyFont="1" applyBorder="1" applyAlignment="1">
      <alignment vertical="top" wrapText="1"/>
    </xf>
    <xf numFmtId="3" fontId="3" fillId="0" borderId="43" xfId="0" applyNumberFormat="1" applyFont="1" applyBorder="1"/>
    <xf numFmtId="44" fontId="3" fillId="0" borderId="12" xfId="2" applyFont="1" applyFill="1" applyBorder="1"/>
    <xf numFmtId="9" fontId="2" fillId="0" borderId="0" xfId="3" applyFont="1" applyFill="1" applyBorder="1" applyAlignment="1">
      <alignment horizontal="center"/>
    </xf>
    <xf numFmtId="9" fontId="2" fillId="0" borderId="0" xfId="3" applyFont="1" applyBorder="1" applyAlignment="1">
      <alignment horizontal="center"/>
    </xf>
    <xf numFmtId="0" fontId="0" fillId="0" borderId="35" xfId="0" applyBorder="1"/>
    <xf numFmtId="7" fontId="17" fillId="0" borderId="46" xfId="0" applyNumberFormat="1" applyFont="1" applyBorder="1" applyAlignment="1">
      <alignment horizontal="center" vertical="center" wrapText="1"/>
    </xf>
    <xf numFmtId="0" fontId="14" fillId="0" borderId="12" xfId="0" applyFont="1" applyBorder="1" applyAlignment="1">
      <alignment horizontal="right" vertical="center" wrapText="1"/>
    </xf>
    <xf numFmtId="44" fontId="3" fillId="0" borderId="16" xfId="2" applyFont="1" applyFill="1" applyBorder="1" applyProtection="1"/>
    <xf numFmtId="0" fontId="13" fillId="0" borderId="12" xfId="0" applyFont="1" applyBorder="1" applyAlignment="1" applyProtection="1">
      <alignment vertical="center" wrapText="1"/>
      <protection locked="0"/>
    </xf>
    <xf numFmtId="44" fontId="15" fillId="4" borderId="12" xfId="2" applyFont="1" applyFill="1" applyBorder="1" applyAlignment="1">
      <alignment horizontal="center" vertical="center"/>
    </xf>
    <xf numFmtId="44" fontId="15" fillId="4" borderId="30" xfId="2" applyFont="1" applyFill="1" applyBorder="1" applyAlignment="1">
      <alignment horizontal="center" vertical="center"/>
    </xf>
    <xf numFmtId="43" fontId="14" fillId="0" borderId="12" xfId="1" applyFont="1" applyFill="1" applyBorder="1" applyAlignment="1" applyProtection="1">
      <alignment wrapText="1"/>
      <protection locked="0"/>
    </xf>
    <xf numFmtId="43" fontId="14" fillId="0" borderId="12" xfId="1" applyFont="1" applyFill="1" applyBorder="1" applyAlignment="1" applyProtection="1">
      <alignment horizontal="center"/>
    </xf>
    <xf numFmtId="43" fontId="14" fillId="0" borderId="12" xfId="1" applyFont="1" applyFill="1" applyBorder="1" applyAlignment="1" applyProtection="1"/>
    <xf numFmtId="43" fontId="14" fillId="0" borderId="12" xfId="1" applyFont="1" applyFill="1" applyBorder="1" applyAlignment="1" applyProtection="1">
      <protection locked="0"/>
    </xf>
    <xf numFmtId="43" fontId="14" fillId="0" borderId="12" xfId="1" applyFont="1" applyFill="1" applyBorder="1" applyAlignment="1" applyProtection="1">
      <alignment horizontal="center"/>
      <protection locked="0"/>
    </xf>
    <xf numFmtId="43" fontId="14" fillId="0" borderId="12" xfId="1" applyFont="1" applyFill="1" applyBorder="1" applyAlignment="1">
      <alignment horizontal="center"/>
    </xf>
    <xf numFmtId="43" fontId="14" fillId="0" borderId="12" xfId="1" applyFont="1" applyFill="1" applyBorder="1" applyAlignment="1"/>
    <xf numFmtId="0" fontId="11" fillId="4" borderId="46" xfId="0" applyFont="1" applyFill="1" applyBorder="1" applyAlignment="1">
      <alignment horizontal="center" wrapText="1"/>
    </xf>
    <xf numFmtId="0" fontId="11" fillId="4" borderId="35" xfId="0" applyFont="1" applyFill="1" applyBorder="1" applyAlignment="1">
      <alignment horizontal="center" wrapText="1"/>
    </xf>
    <xf numFmtId="0" fontId="14" fillId="0" borderId="13" xfId="0" applyFont="1" applyBorder="1" applyAlignment="1">
      <alignment horizontal="right" vertical="center" wrapText="1"/>
    </xf>
    <xf numFmtId="0" fontId="13" fillId="0" borderId="39" xfId="0" applyFont="1" applyBorder="1" applyAlignment="1" applyProtection="1">
      <alignment vertical="center" wrapText="1"/>
      <protection locked="0"/>
    </xf>
    <xf numFmtId="0" fontId="14" fillId="0" borderId="30" xfId="0" applyFont="1" applyBorder="1" applyAlignment="1" applyProtection="1">
      <alignment horizontal="right" vertical="center" wrapText="1"/>
      <protection locked="0"/>
    </xf>
    <xf numFmtId="0" fontId="13" fillId="0" borderId="30" xfId="0" applyFont="1" applyBorder="1" applyAlignment="1" applyProtection="1">
      <alignment vertical="center" wrapText="1"/>
      <protection locked="0"/>
    </xf>
    <xf numFmtId="0" fontId="14" fillId="0" borderId="30" xfId="0" applyFont="1" applyBorder="1" applyAlignment="1">
      <alignment horizontal="right" vertical="center" wrapText="1"/>
    </xf>
    <xf numFmtId="0" fontId="11" fillId="0" borderId="12" xfId="0" applyFont="1" applyBorder="1" applyAlignment="1">
      <alignment horizontal="center"/>
    </xf>
    <xf numFmtId="0" fontId="11" fillId="0" borderId="47"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0" fillId="0" borderId="31" xfId="0" applyBorder="1"/>
    <xf numFmtId="0" fontId="11" fillId="0" borderId="17" xfId="0" applyFont="1" applyBorder="1" applyAlignment="1">
      <alignment horizontal="right"/>
    </xf>
    <xf numFmtId="0" fontId="11" fillId="0" borderId="0" xfId="0" applyFont="1" applyAlignment="1">
      <alignment horizontal="center"/>
    </xf>
    <xf numFmtId="0" fontId="12" fillId="0" borderId="0" xfId="0" applyFont="1" applyAlignment="1">
      <alignment horizontal="center"/>
    </xf>
    <xf numFmtId="164" fontId="19" fillId="0" borderId="1" xfId="0" applyNumberFormat="1" applyFont="1" applyBorder="1" applyAlignment="1" applyProtection="1">
      <alignment horizontal="center"/>
      <protection locked="0"/>
    </xf>
    <xf numFmtId="164" fontId="19" fillId="0" borderId="15" xfId="0" applyNumberFormat="1" applyFont="1" applyBorder="1" applyAlignment="1" applyProtection="1">
      <alignment horizontal="center"/>
      <protection locked="0"/>
    </xf>
    <xf numFmtId="1" fontId="20" fillId="0" borderId="19" xfId="0" quotePrefix="1" applyNumberFormat="1" applyFont="1" applyBorder="1" applyAlignment="1" applyProtection="1">
      <alignment horizontal="center"/>
      <protection locked="0"/>
    </xf>
    <xf numFmtId="0" fontId="13" fillId="0" borderId="3" xfId="0" applyFont="1" applyBorder="1" applyAlignment="1">
      <alignment horizontal="center"/>
    </xf>
    <xf numFmtId="0" fontId="13" fillId="0" borderId="5" xfId="0" applyFont="1" applyBorder="1" applyAlignment="1">
      <alignment horizontal="center"/>
    </xf>
    <xf numFmtId="0" fontId="13" fillId="0" borderId="45" xfId="0" applyFont="1" applyBorder="1"/>
    <xf numFmtId="0" fontId="13" fillId="0" borderId="35" xfId="0" applyFont="1" applyBorder="1"/>
    <xf numFmtId="165" fontId="14" fillId="0" borderId="20" xfId="0" applyNumberFormat="1" applyFont="1" applyBorder="1" applyAlignment="1">
      <alignment horizontal="center"/>
    </xf>
    <xf numFmtId="165" fontId="14" fillId="0" borderId="21" xfId="0" applyNumberFormat="1" applyFont="1" applyBorder="1" applyAlignment="1">
      <alignment horizontal="center"/>
    </xf>
    <xf numFmtId="165" fontId="14" fillId="0" borderId="70" xfId="0" applyNumberFormat="1" applyFont="1" applyBorder="1" applyAlignment="1">
      <alignment horizontal="center"/>
    </xf>
    <xf numFmtId="0" fontId="14" fillId="0" borderId="1" xfId="0" applyFont="1" applyBorder="1" applyAlignment="1" applyProtection="1">
      <alignment horizontal="center"/>
      <protection locked="0"/>
    </xf>
    <xf numFmtId="49" fontId="14" fillId="0" borderId="1" xfId="1" applyNumberFormat="1" applyFont="1" applyBorder="1" applyAlignment="1" applyProtection="1">
      <alignment horizontal="center"/>
      <protection locked="0"/>
    </xf>
    <xf numFmtId="43" fontId="14" fillId="0" borderId="15" xfId="1" applyFont="1" applyBorder="1" applyProtection="1">
      <protection locked="0"/>
    </xf>
    <xf numFmtId="0" fontId="14" fillId="0" borderId="6" xfId="0" applyFont="1" applyBorder="1" applyAlignment="1" applyProtection="1">
      <alignment horizontal="center"/>
      <protection locked="0"/>
    </xf>
    <xf numFmtId="49" fontId="14" fillId="0" borderId="6" xfId="1" applyNumberFormat="1" applyFont="1" applyBorder="1" applyAlignment="1" applyProtection="1">
      <alignment horizontal="center"/>
      <protection locked="0"/>
    </xf>
    <xf numFmtId="43" fontId="14" fillId="0" borderId="8" xfId="1" applyFont="1" applyBorder="1" applyProtection="1">
      <protection locked="0"/>
    </xf>
    <xf numFmtId="0" fontId="14" fillId="0" borderId="24" xfId="0" applyFont="1" applyBorder="1" applyAlignment="1" applyProtection="1">
      <alignment horizontal="center"/>
      <protection locked="0"/>
    </xf>
    <xf numFmtId="49" fontId="14" fillId="0" borderId="24" xfId="1" applyNumberFormat="1" applyFont="1" applyBorder="1" applyAlignment="1" applyProtection="1">
      <alignment horizontal="center"/>
      <protection locked="0"/>
    </xf>
    <xf numFmtId="43" fontId="14" fillId="0" borderId="23" xfId="1" applyFont="1" applyBorder="1" applyProtection="1">
      <protection locked="0"/>
    </xf>
    <xf numFmtId="43" fontId="3" fillId="0" borderId="14" xfId="1" applyFont="1" applyFill="1" applyBorder="1"/>
    <xf numFmtId="0" fontId="13" fillId="0" borderId="17" xfId="0" applyFont="1" applyBorder="1" applyAlignment="1">
      <alignment horizontal="center"/>
    </xf>
    <xf numFmtId="0" fontId="13" fillId="0" borderId="29" xfId="0" applyFont="1" applyBorder="1" applyAlignment="1">
      <alignment horizontal="center"/>
    </xf>
    <xf numFmtId="49" fontId="4" fillId="0" borderId="2" xfId="0" applyNumberFormat="1" applyFont="1" applyBorder="1" applyAlignment="1">
      <alignment horizontal="center"/>
    </xf>
    <xf numFmtId="165" fontId="14" fillId="0" borderId="10" xfId="0" applyNumberFormat="1" applyFont="1" applyBorder="1" applyAlignment="1">
      <alignment horizontal="center"/>
    </xf>
    <xf numFmtId="0" fontId="14" fillId="0" borderId="3" xfId="0" applyFont="1" applyBorder="1" applyAlignment="1" applyProtection="1">
      <alignment horizontal="center"/>
      <protection locked="0"/>
    </xf>
    <xf numFmtId="49" fontId="14" fillId="0" borderId="3" xfId="1" applyNumberFormat="1" applyFont="1" applyBorder="1" applyAlignment="1" applyProtection="1">
      <alignment horizontal="center"/>
      <protection locked="0"/>
    </xf>
    <xf numFmtId="43" fontId="14" fillId="0" borderId="5" xfId="1" applyFont="1" applyBorder="1" applyProtection="1">
      <protection locked="0"/>
    </xf>
    <xf numFmtId="49" fontId="13" fillId="0" borderId="29" xfId="0" applyNumberFormat="1" applyFont="1" applyBorder="1" applyAlignment="1">
      <alignment horizontal="center"/>
    </xf>
    <xf numFmtId="0" fontId="13" fillId="0" borderId="19" xfId="0" applyFont="1" applyBorder="1" applyAlignment="1">
      <alignment horizontal="center"/>
    </xf>
    <xf numFmtId="44" fontId="0" fillId="0" borderId="4" xfId="2" applyFont="1" applyFill="1" applyBorder="1" applyAlignment="1" applyProtection="1">
      <alignment horizontal="left"/>
      <protection locked="0"/>
    </xf>
    <xf numFmtId="0" fontId="12" fillId="0" borderId="0" xfId="0" applyFont="1" applyProtection="1">
      <protection locked="0"/>
    </xf>
    <xf numFmtId="0" fontId="6" fillId="0" borderId="0" xfId="0" applyFont="1" applyAlignment="1" applyProtection="1">
      <alignment horizont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8" fillId="0" borderId="0" xfId="0" applyFont="1" applyProtection="1">
      <protection locked="0"/>
    </xf>
    <xf numFmtId="0" fontId="6" fillId="0" borderId="0" xfId="0" applyFont="1" applyProtection="1">
      <protection locked="0"/>
    </xf>
    <xf numFmtId="0" fontId="3" fillId="0" borderId="0" xfId="0" applyFont="1" applyProtection="1">
      <protection locked="0"/>
    </xf>
    <xf numFmtId="9" fontId="0" fillId="0" borderId="55" xfId="0" applyNumberFormat="1" applyBorder="1" applyAlignment="1" applyProtection="1">
      <alignment horizontal="center"/>
      <protection locked="0"/>
    </xf>
    <xf numFmtId="9" fontId="0" fillId="0" borderId="63" xfId="0" applyNumberFormat="1" applyBorder="1" applyAlignment="1" applyProtection="1">
      <alignment horizontal="center"/>
      <protection locked="0"/>
    </xf>
    <xf numFmtId="2" fontId="3" fillId="4" borderId="17" xfId="0" applyNumberFormat="1" applyFont="1" applyFill="1" applyBorder="1" applyAlignment="1">
      <alignment horizontal="center" vertical="center"/>
    </xf>
    <xf numFmtId="2" fontId="3" fillId="4" borderId="29" xfId="0" applyNumberFormat="1" applyFont="1" applyFill="1" applyBorder="1" applyAlignment="1">
      <alignment horizontal="center" vertical="center"/>
    </xf>
    <xf numFmtId="2" fontId="3" fillId="4" borderId="19" xfId="0" applyNumberFormat="1" applyFont="1" applyFill="1" applyBorder="1" applyAlignment="1">
      <alignment horizontal="center" vertical="center"/>
    </xf>
    <xf numFmtId="0" fontId="15" fillId="3" borderId="12" xfId="0" applyFont="1" applyFill="1" applyBorder="1" applyAlignment="1">
      <alignment horizontal="right" vertical="center" wrapText="1" indent="4"/>
    </xf>
    <xf numFmtId="44" fontId="15" fillId="3" borderId="12" xfId="2" applyFont="1" applyFill="1" applyBorder="1" applyAlignment="1">
      <alignment horizontal="center" vertical="center"/>
    </xf>
    <xf numFmtId="43" fontId="14" fillId="0" borderId="33" xfId="1" applyFont="1" applyFill="1" applyBorder="1" applyAlignment="1">
      <alignment horizontal="center" vertical="center"/>
    </xf>
    <xf numFmtId="43" fontId="14" fillId="0" borderId="29" xfId="1" applyFont="1" applyFill="1" applyBorder="1" applyAlignment="1">
      <alignment horizontal="center" vertical="center"/>
    </xf>
    <xf numFmtId="43" fontId="14" fillId="0" borderId="29" xfId="1" applyFont="1" applyFill="1" applyBorder="1" applyAlignment="1" applyProtection="1">
      <alignment horizontal="center" vertical="center"/>
      <protection locked="0"/>
    </xf>
    <xf numFmtId="0" fontId="13" fillId="3" borderId="12" xfId="0" applyFont="1" applyFill="1" applyBorder="1" applyAlignment="1">
      <alignment horizontal="right" vertical="center" wrapText="1"/>
    </xf>
    <xf numFmtId="43" fontId="13" fillId="3" borderId="12" xfId="1" applyFont="1" applyFill="1" applyBorder="1" applyAlignment="1">
      <alignment horizontal="center" vertical="center"/>
    </xf>
    <xf numFmtId="0" fontId="2" fillId="0" borderId="0" xfId="0" applyFont="1" applyAlignment="1">
      <alignment vertical="center"/>
    </xf>
    <xf numFmtId="0" fontId="13" fillId="0" borderId="0" xfId="0" applyFont="1" applyProtection="1">
      <protection locked="0"/>
    </xf>
    <xf numFmtId="0" fontId="11" fillId="0" borderId="0" xfId="0" applyFont="1" applyProtection="1">
      <protection locked="0"/>
    </xf>
    <xf numFmtId="0" fontId="13" fillId="0" borderId="0" xfId="0" applyFont="1" applyAlignment="1" applyProtection="1">
      <alignment horizontal="center"/>
      <protection locked="0"/>
    </xf>
    <xf numFmtId="0" fontId="14" fillId="0" borderId="0" xfId="0" applyFont="1" applyProtection="1">
      <protection locked="0"/>
    </xf>
    <xf numFmtId="0" fontId="0" fillId="0" borderId="0" xfId="0" applyAlignment="1" applyProtection="1">
      <alignment horizontal="center"/>
      <protection locked="0"/>
    </xf>
    <xf numFmtId="43" fontId="14" fillId="0" borderId="33" xfId="1" applyFont="1" applyFill="1" applyBorder="1" applyAlignment="1" applyProtection="1">
      <alignment wrapText="1"/>
    </xf>
    <xf numFmtId="43" fontId="14" fillId="0" borderId="29" xfId="1" applyFont="1" applyFill="1" applyBorder="1" applyAlignment="1" applyProtection="1">
      <alignment horizontal="center"/>
    </xf>
    <xf numFmtId="43" fontId="14" fillId="0" borderId="29" xfId="1" applyFont="1" applyFill="1" applyBorder="1" applyAlignment="1" applyProtection="1"/>
    <xf numFmtId="44" fontId="15" fillId="0" borderId="19" xfId="2" applyFont="1" applyFill="1" applyBorder="1" applyAlignment="1" applyProtection="1">
      <alignment horizontal="center" vertical="center"/>
    </xf>
    <xf numFmtId="43" fontId="14" fillId="0" borderId="33" xfId="1" applyFont="1" applyFill="1" applyBorder="1" applyAlignment="1" applyProtection="1">
      <alignment horizontal="center"/>
    </xf>
    <xf numFmtId="43" fontId="13" fillId="3" borderId="12" xfId="1" applyFont="1" applyFill="1" applyBorder="1" applyAlignment="1" applyProtection="1">
      <alignment horizontal="center" vertical="center"/>
    </xf>
    <xf numFmtId="43" fontId="13" fillId="3" borderId="12" xfId="1" applyFont="1" applyFill="1" applyBorder="1" applyAlignment="1" applyProtection="1">
      <alignment vertical="center"/>
    </xf>
    <xf numFmtId="44" fontId="15" fillId="3" borderId="12" xfId="2" applyFont="1" applyFill="1" applyBorder="1" applyAlignment="1" applyProtection="1">
      <alignment horizontal="center" vertical="center"/>
    </xf>
    <xf numFmtId="0" fontId="15" fillId="3" borderId="12" xfId="0" applyFont="1" applyFill="1" applyBorder="1" applyAlignment="1">
      <alignment horizontal="right" vertical="center" wrapText="1"/>
    </xf>
    <xf numFmtId="0" fontId="4" fillId="0" borderId="1" xfId="0" applyFont="1" applyBorder="1" applyAlignment="1">
      <alignment horizontal="left" wrapText="1"/>
    </xf>
    <xf numFmtId="0" fontId="4" fillId="0" borderId="10" xfId="0" applyFont="1" applyBorder="1" applyAlignment="1">
      <alignment vertical="center" wrapText="1"/>
    </xf>
    <xf numFmtId="0" fontId="4" fillId="4" borderId="21" xfId="0" applyFont="1" applyFill="1" applyBorder="1" applyAlignment="1">
      <alignment vertical="center" wrapText="1"/>
    </xf>
    <xf numFmtId="0" fontId="4" fillId="0" borderId="12" xfId="0" applyFont="1" applyBorder="1" applyAlignment="1">
      <alignment horizontal="left" vertical="center" wrapText="1"/>
    </xf>
    <xf numFmtId="0" fontId="4" fillId="4" borderId="28" xfId="0" applyFont="1" applyFill="1" applyBorder="1" applyAlignment="1">
      <alignment vertical="center" wrapText="1"/>
    </xf>
    <xf numFmtId="0" fontId="4" fillId="0" borderId="24" xfId="0" applyFont="1" applyBorder="1" applyAlignment="1">
      <alignment horizontal="left" wrapText="1"/>
    </xf>
    <xf numFmtId="0" fontId="4" fillId="0" borderId="0" xfId="0" applyFont="1" applyAlignment="1">
      <alignment vertical="center"/>
    </xf>
    <xf numFmtId="0" fontId="2" fillId="0" borderId="52" xfId="0" applyFont="1" applyBorder="1" applyAlignment="1">
      <alignment horizontal="center"/>
    </xf>
    <xf numFmtId="0" fontId="4" fillId="0" borderId="70" xfId="0" applyFont="1" applyBorder="1" applyAlignment="1">
      <alignment vertical="center" wrapText="1"/>
    </xf>
    <xf numFmtId="0" fontId="2" fillId="0" borderId="52" xfId="0" applyFont="1" applyBorder="1" applyAlignment="1">
      <alignment vertical="center"/>
    </xf>
    <xf numFmtId="0" fontId="2"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xf>
    <xf numFmtId="0" fontId="2" fillId="0" borderId="31" xfId="0" applyFont="1" applyBorder="1"/>
    <xf numFmtId="2" fontId="3" fillId="4" borderId="63" xfId="0" applyNumberFormat="1" applyFont="1" applyFill="1" applyBorder="1" applyAlignment="1">
      <alignment horizontal="center" vertical="center"/>
    </xf>
    <xf numFmtId="0" fontId="4" fillId="4" borderId="65" xfId="0" applyFont="1" applyFill="1" applyBorder="1"/>
    <xf numFmtId="0" fontId="23" fillId="0" borderId="69" xfId="0" applyFont="1" applyBorder="1" applyAlignment="1">
      <alignment vertical="center"/>
    </xf>
    <xf numFmtId="9" fontId="0" fillId="0" borderId="54" xfId="0" applyNumberFormat="1" applyBorder="1" applyAlignment="1" applyProtection="1">
      <alignment horizontal="center"/>
      <protection locked="0"/>
    </xf>
    <xf numFmtId="9" fontId="0" fillId="0" borderId="64" xfId="0" applyNumberFormat="1" applyBorder="1" applyAlignment="1" applyProtection="1">
      <alignment horizontal="center"/>
      <protection locked="0"/>
    </xf>
    <xf numFmtId="44" fontId="3" fillId="0" borderId="23" xfId="2" applyFont="1" applyFill="1" applyBorder="1" applyAlignment="1">
      <alignment horizontal="right"/>
    </xf>
    <xf numFmtId="0" fontId="6" fillId="7" borderId="1" xfId="0" applyFont="1" applyFill="1" applyBorder="1"/>
    <xf numFmtId="0" fontId="0" fillId="7" borderId="1" xfId="0" applyFill="1" applyBorder="1"/>
    <xf numFmtId="0" fontId="4" fillId="7" borderId="1" xfId="0" applyFont="1" applyFill="1" applyBorder="1" applyAlignment="1" applyProtection="1">
      <alignment horizontal="center"/>
      <protection locked="0"/>
    </xf>
    <xf numFmtId="0" fontId="4" fillId="7" borderId="1" xfId="0" applyFont="1" applyFill="1" applyBorder="1" applyAlignment="1" applyProtection="1">
      <alignment horizontal="center" vertical="top"/>
      <protection locked="0"/>
    </xf>
    <xf numFmtId="0" fontId="4" fillId="7" borderId="6" xfId="0" applyFont="1" applyFill="1" applyBorder="1" applyAlignment="1" applyProtection="1">
      <alignment horizontal="center"/>
      <protection locked="0"/>
    </xf>
    <xf numFmtId="1" fontId="2" fillId="7" borderId="36" xfId="0" applyNumberFormat="1" applyFont="1" applyFill="1" applyBorder="1" applyAlignment="1">
      <alignment horizontal="center"/>
    </xf>
    <xf numFmtId="0" fontId="0" fillId="7" borderId="1" xfId="0" applyFill="1" applyBorder="1" applyProtection="1">
      <protection locked="0"/>
    </xf>
    <xf numFmtId="0" fontId="2" fillId="7" borderId="29" xfId="0" applyFont="1" applyFill="1" applyBorder="1" applyAlignment="1">
      <alignment horizontal="center"/>
    </xf>
    <xf numFmtId="0" fontId="1" fillId="0" borderId="0" xfId="4"/>
    <xf numFmtId="0" fontId="1" fillId="0" borderId="53" xfId="4" applyBorder="1"/>
    <xf numFmtId="44" fontId="14" fillId="0" borderId="12" xfId="4" applyNumberFormat="1" applyFont="1" applyBorder="1"/>
    <xf numFmtId="44" fontId="14" fillId="0" borderId="51" xfId="4" applyNumberFormat="1" applyFont="1" applyBorder="1"/>
    <xf numFmtId="44" fontId="14" fillId="0" borderId="34" xfId="4" applyNumberFormat="1" applyFont="1" applyBorder="1"/>
    <xf numFmtId="0" fontId="14" fillId="0" borderId="19" xfId="4" applyFont="1" applyBorder="1"/>
    <xf numFmtId="0" fontId="1" fillId="0" borderId="31" xfId="4" applyBorder="1"/>
    <xf numFmtId="44" fontId="14" fillId="0" borderId="46" xfId="4" applyNumberFormat="1" applyFont="1" applyBorder="1"/>
    <xf numFmtId="0" fontId="14" fillId="0" borderId="19" xfId="4" applyFont="1" applyBorder="1" applyAlignment="1">
      <alignment horizontal="left"/>
    </xf>
    <xf numFmtId="44" fontId="14" fillId="0" borderId="13" xfId="4" applyNumberFormat="1" applyFont="1" applyBorder="1"/>
    <xf numFmtId="44" fontId="14" fillId="0" borderId="52" xfId="4" applyNumberFormat="1" applyFont="1" applyBorder="1"/>
    <xf numFmtId="44" fontId="14" fillId="0" borderId="0" xfId="4" applyNumberFormat="1" applyFont="1"/>
    <xf numFmtId="44" fontId="14" fillId="0" borderId="13" xfId="4" applyNumberFormat="1" applyFont="1" applyBorder="1" applyAlignment="1">
      <alignment horizontal="left"/>
    </xf>
    <xf numFmtId="0" fontId="4" fillId="0" borderId="41" xfId="0" applyFont="1" applyBorder="1" applyAlignment="1">
      <alignment horizontal="center" vertical="center" wrapText="1"/>
    </xf>
    <xf numFmtId="0" fontId="13" fillId="4" borderId="76" xfId="4" applyFont="1" applyFill="1" applyBorder="1" applyAlignment="1">
      <alignment horizontal="center" wrapText="1"/>
    </xf>
    <xf numFmtId="0" fontId="13" fillId="4" borderId="12" xfId="4" applyFont="1" applyFill="1" applyBorder="1" applyAlignment="1">
      <alignment horizontal="center" wrapText="1"/>
    </xf>
    <xf numFmtId="0" fontId="13" fillId="4" borderId="73" xfId="4" applyFont="1" applyFill="1" applyBorder="1" applyAlignment="1">
      <alignment horizontal="center" wrapText="1"/>
    </xf>
    <xf numFmtId="0" fontId="13" fillId="4" borderId="50" xfId="4" applyFont="1" applyFill="1" applyBorder="1" applyAlignment="1">
      <alignment horizontal="center" wrapText="1"/>
    </xf>
    <xf numFmtId="0" fontId="13" fillId="4" borderId="27" xfId="4" applyFont="1" applyFill="1" applyBorder="1" applyAlignment="1">
      <alignment vertical="center" wrapText="1"/>
    </xf>
    <xf numFmtId="44" fontId="13" fillId="4" borderId="17" xfId="2" applyFont="1" applyFill="1" applyBorder="1" applyAlignment="1">
      <alignment horizontal="center" vertical="center"/>
    </xf>
    <xf numFmtId="2" fontId="3" fillId="4" borderId="73" xfId="0" applyNumberFormat="1" applyFont="1" applyFill="1" applyBorder="1" applyAlignment="1">
      <alignment horizontal="center" vertical="center"/>
    </xf>
    <xf numFmtId="2" fontId="3" fillId="4" borderId="77" xfId="0" applyNumberFormat="1" applyFont="1" applyFill="1" applyBorder="1" applyAlignment="1">
      <alignment horizontal="center" vertical="center"/>
    </xf>
    <xf numFmtId="44" fontId="3" fillId="0" borderId="71" xfId="0" applyNumberFormat="1" applyFont="1" applyBorder="1" applyAlignment="1">
      <alignment horizontal="right"/>
    </xf>
    <xf numFmtId="44" fontId="2" fillId="0" borderId="37" xfId="2" applyFont="1" applyFill="1" applyBorder="1" applyAlignment="1">
      <alignment horizontal="right"/>
    </xf>
    <xf numFmtId="0" fontId="4" fillId="7" borderId="29" xfId="0" applyFont="1" applyFill="1" applyBorder="1" applyAlignment="1">
      <alignment horizontal="center" vertical="center"/>
    </xf>
    <xf numFmtId="0" fontId="4" fillId="4" borderId="18" xfId="0" applyFont="1" applyFill="1" applyBorder="1" applyAlignment="1">
      <alignment horizontal="center" vertical="center"/>
    </xf>
    <xf numFmtId="2" fontId="3" fillId="4" borderId="33" xfId="0" applyNumberFormat="1" applyFont="1" applyFill="1" applyBorder="1" applyAlignment="1">
      <alignment horizontal="center" vertical="center"/>
    </xf>
    <xf numFmtId="2" fontId="3" fillId="4" borderId="50" xfId="0" applyNumberFormat="1" applyFont="1" applyFill="1" applyBorder="1" applyAlignment="1">
      <alignment horizontal="center" vertical="center"/>
    </xf>
    <xf numFmtId="44" fontId="3" fillId="0" borderId="29" xfId="2" applyFont="1" applyFill="1" applyBorder="1" applyAlignment="1">
      <alignment horizontal="left"/>
    </xf>
    <xf numFmtId="44" fontId="3" fillId="0" borderId="30" xfId="0" applyNumberFormat="1" applyFont="1" applyBorder="1" applyAlignment="1">
      <alignment horizontal="right"/>
    </xf>
    <xf numFmtId="10" fontId="12" fillId="0" borderId="0" xfId="0" applyNumberFormat="1" applyFont="1"/>
    <xf numFmtId="0" fontId="23" fillId="0" borderId="17" xfId="0" applyFont="1" applyBorder="1" applyAlignment="1">
      <alignment vertical="center"/>
    </xf>
    <xf numFmtId="0" fontId="23" fillId="0" borderId="19" xfId="0" applyFont="1" applyBorder="1" applyAlignment="1">
      <alignment vertical="center"/>
    </xf>
    <xf numFmtId="0" fontId="4" fillId="4" borderId="68" xfId="0" applyFont="1" applyFill="1" applyBorder="1" applyAlignment="1">
      <alignment vertical="center" wrapText="1"/>
    </xf>
    <xf numFmtId="0" fontId="4" fillId="0" borderId="62" xfId="0" applyFont="1" applyBorder="1" applyAlignment="1">
      <alignment vertical="center" wrapText="1"/>
    </xf>
    <xf numFmtId="49" fontId="4" fillId="0" borderId="62" xfId="0" applyNumberFormat="1" applyFont="1" applyBorder="1" applyAlignment="1">
      <alignment horizontal="center"/>
    </xf>
    <xf numFmtId="0" fontId="6" fillId="7" borderId="3" xfId="0" applyFont="1" applyFill="1" applyBorder="1"/>
    <xf numFmtId="0" fontId="0" fillId="7" borderId="3" xfId="0" applyFill="1" applyBorder="1"/>
    <xf numFmtId="44" fontId="0" fillId="0" borderId="22" xfId="2" applyFont="1" applyFill="1" applyBorder="1" applyAlignment="1" applyProtection="1">
      <alignment horizontal="left"/>
      <protection locked="0"/>
    </xf>
    <xf numFmtId="44" fontId="14" fillId="0" borderId="0" xfId="2" applyFont="1" applyProtection="1">
      <protection locked="0"/>
    </xf>
    <xf numFmtId="0" fontId="4" fillId="0" borderId="44" xfId="0" applyFont="1" applyBorder="1" applyAlignment="1">
      <alignment horizontal="left" wrapText="1"/>
    </xf>
    <xf numFmtId="0" fontId="0" fillId="8" borderId="1" xfId="0" applyFill="1" applyBorder="1"/>
    <xf numFmtId="0" fontId="26" fillId="8" borderId="1" xfId="0" applyFont="1" applyFill="1" applyBorder="1" applyAlignment="1">
      <alignment horizontal="center" vertical="center"/>
    </xf>
    <xf numFmtId="0" fontId="27" fillId="8" borderId="1" xfId="0" applyFont="1" applyFill="1" applyBorder="1" applyAlignment="1">
      <alignment horizontal="left" vertical="center"/>
    </xf>
    <xf numFmtId="0" fontId="29" fillId="9" borderId="1" xfId="0" applyFont="1" applyFill="1" applyBorder="1" applyAlignment="1">
      <alignment horizontal="left" vertical="center" wrapText="1"/>
    </xf>
    <xf numFmtId="0" fontId="29" fillId="9" borderId="1" xfId="0" applyFont="1" applyFill="1" applyBorder="1" applyAlignment="1">
      <alignment horizontal="left" vertical="center"/>
    </xf>
    <xf numFmtId="0" fontId="0" fillId="10" borderId="1" xfId="0" applyFill="1" applyBorder="1"/>
    <xf numFmtId="0" fontId="26" fillId="10" borderId="1" xfId="0" applyFont="1" applyFill="1" applyBorder="1" applyAlignment="1">
      <alignment horizontal="center" vertical="center"/>
    </xf>
    <xf numFmtId="0" fontId="27" fillId="10" borderId="1" xfId="0" applyFont="1" applyFill="1" applyBorder="1" applyAlignment="1">
      <alignment horizontal="left" vertical="center"/>
    </xf>
    <xf numFmtId="0" fontId="29" fillId="11" borderId="1" xfId="0" applyFont="1" applyFill="1" applyBorder="1" applyAlignment="1">
      <alignment vertical="center"/>
    </xf>
    <xf numFmtId="0" fontId="29" fillId="11" borderId="1" xfId="0" applyFont="1" applyFill="1" applyBorder="1" applyAlignment="1">
      <alignment horizontal="left" vertical="center" wrapText="1"/>
    </xf>
    <xf numFmtId="0" fontId="29" fillId="11" borderId="1" xfId="0" applyFont="1" applyFill="1" applyBorder="1" applyAlignment="1">
      <alignment horizontal="left" vertical="center"/>
    </xf>
    <xf numFmtId="0" fontId="28" fillId="11" borderId="1" xfId="0" applyFont="1" applyFill="1" applyBorder="1" applyAlignment="1">
      <alignment horizontal="left" vertical="center" wrapText="1"/>
    </xf>
    <xf numFmtId="0" fontId="30" fillId="11" borderId="1" xfId="0" applyFont="1" applyFill="1" applyBorder="1" applyAlignment="1">
      <alignment horizontal="left" vertical="center" wrapText="1"/>
    </xf>
    <xf numFmtId="0" fontId="26" fillId="7" borderId="1" xfId="0" applyFont="1" applyFill="1" applyBorder="1" applyAlignment="1">
      <alignment horizontal="center" vertical="center"/>
    </xf>
    <xf numFmtId="0" fontId="27" fillId="7" borderId="1" xfId="0" applyFont="1" applyFill="1" applyBorder="1" applyAlignment="1">
      <alignment horizontal="left" vertical="center"/>
    </xf>
    <xf numFmtId="0" fontId="29" fillId="12" borderId="1" xfId="0" applyFont="1" applyFill="1" applyBorder="1" applyAlignment="1">
      <alignment horizontal="left" vertical="center" wrapText="1"/>
    </xf>
    <xf numFmtId="0" fontId="26" fillId="13" borderId="1" xfId="0" applyFont="1" applyFill="1" applyBorder="1" applyAlignment="1">
      <alignment horizontal="center" vertical="center"/>
    </xf>
    <xf numFmtId="0" fontId="27" fillId="13" borderId="1" xfId="0" applyFont="1" applyFill="1" applyBorder="1" applyAlignment="1">
      <alignment horizontal="left" vertical="center"/>
    </xf>
    <xf numFmtId="0" fontId="29" fillId="14" borderId="1"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0" fillId="13" borderId="1" xfId="0" applyFill="1" applyBorder="1"/>
    <xf numFmtId="0" fontId="4" fillId="0" borderId="20" xfId="0" applyFont="1" applyBorder="1" applyAlignment="1">
      <alignment horizontal="left" wrapText="1"/>
    </xf>
    <xf numFmtId="0" fontId="4" fillId="0" borderId="1" xfId="0" applyFont="1" applyBorder="1" applyAlignment="1">
      <alignment vertical="center" wrapText="1"/>
    </xf>
    <xf numFmtId="0" fontId="0" fillId="0" borderId="0" xfId="0" applyAlignment="1">
      <alignment wrapText="1"/>
    </xf>
    <xf numFmtId="0" fontId="4" fillId="0" borderId="47" xfId="0" applyFont="1" applyBorder="1" applyAlignment="1">
      <alignment horizontal="left" vertical="center" wrapText="1"/>
    </xf>
    <xf numFmtId="0" fontId="1" fillId="0" borderId="0" xfId="0" applyFont="1" applyAlignment="1">
      <alignment vertical="center"/>
    </xf>
    <xf numFmtId="0" fontId="4" fillId="0" borderId="20" xfId="0" applyFont="1" applyBorder="1" applyAlignment="1">
      <alignment vertical="center" wrapText="1"/>
    </xf>
    <xf numFmtId="0" fontId="11" fillId="0" borderId="0" xfId="0" applyFont="1"/>
    <xf numFmtId="0" fontId="14" fillId="0" borderId="24"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3" fillId="0" borderId="29" xfId="0" applyFont="1" applyBorder="1" applyAlignment="1">
      <alignment horizontal="center"/>
    </xf>
    <xf numFmtId="0" fontId="14" fillId="0" borderId="3" xfId="0" applyFont="1" applyBorder="1" applyAlignment="1" applyProtection="1">
      <alignment horizontal="left"/>
      <protection locked="0"/>
    </xf>
    <xf numFmtId="0" fontId="13" fillId="0" borderId="51" xfId="0" applyFont="1" applyBorder="1" applyAlignment="1">
      <alignment horizontal="center"/>
    </xf>
    <xf numFmtId="0" fontId="13" fillId="0" borderId="18" xfId="0" applyFont="1" applyBorder="1" applyAlignment="1">
      <alignment horizontal="center"/>
    </xf>
    <xf numFmtId="0" fontId="13" fillId="0" borderId="30" xfId="0" applyFont="1" applyBorder="1" applyAlignment="1">
      <alignment horizontal="center"/>
    </xf>
    <xf numFmtId="0" fontId="19" fillId="0" borderId="1" xfId="0" applyFont="1" applyBorder="1" applyAlignment="1" applyProtection="1">
      <alignment horizontal="center"/>
      <protection locked="0"/>
    </xf>
    <xf numFmtId="0" fontId="19" fillId="0" borderId="15" xfId="0" applyFont="1" applyBorder="1" applyAlignment="1" applyProtection="1">
      <alignment horizontal="center"/>
      <protection locked="0"/>
    </xf>
    <xf numFmtId="164" fontId="19" fillId="0" borderId="1" xfId="0" applyNumberFormat="1" applyFont="1" applyBorder="1" applyAlignment="1" applyProtection="1">
      <alignment horizontal="center"/>
      <protection locked="0"/>
    </xf>
    <xf numFmtId="164" fontId="19" fillId="0" borderId="15" xfId="0" applyNumberFormat="1" applyFont="1" applyBorder="1" applyAlignment="1" applyProtection="1">
      <alignment horizontal="center"/>
      <protection locked="0"/>
    </xf>
    <xf numFmtId="166" fontId="19" fillId="0" borderId="1" xfId="3" applyNumberFormat="1" applyFont="1" applyBorder="1" applyAlignment="1" applyProtection="1">
      <alignment horizontal="center"/>
      <protection locked="0"/>
    </xf>
    <xf numFmtId="166" fontId="19" fillId="0" borderId="15" xfId="3" applyNumberFormat="1" applyFont="1" applyBorder="1" applyAlignment="1" applyProtection="1">
      <alignment horizontal="center"/>
      <protection locked="0"/>
    </xf>
    <xf numFmtId="0" fontId="18" fillId="4" borderId="2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3" fillId="0" borderId="17" xfId="0" applyFont="1" applyBorder="1" applyAlignment="1">
      <alignment horizontal="center"/>
    </xf>
    <xf numFmtId="0" fontId="13" fillId="0" borderId="19" xfId="0" applyFont="1" applyBorder="1" applyAlignment="1">
      <alignment horizontal="center"/>
    </xf>
    <xf numFmtId="0" fontId="18" fillId="4" borderId="20"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15" xfId="0" applyFont="1" applyFill="1" applyBorder="1" applyAlignment="1">
      <alignment horizontal="center" vertical="center"/>
    </xf>
    <xf numFmtId="0" fontId="15" fillId="0" borderId="17" xfId="0" applyFont="1" applyBorder="1" applyAlignment="1">
      <alignment horizontal="center" vertical="center"/>
    </xf>
    <xf numFmtId="0" fontId="15" fillId="0" borderId="29" xfId="0" applyFont="1" applyBorder="1" applyAlignment="1">
      <alignment horizontal="center" vertical="center"/>
    </xf>
    <xf numFmtId="0" fontId="15" fillId="0" borderId="19" xfId="0" applyFont="1" applyBorder="1" applyAlignment="1">
      <alignment horizontal="center" vertical="center"/>
    </xf>
    <xf numFmtId="0" fontId="18" fillId="4" borderId="28" xfId="0" applyFont="1" applyFill="1" applyBorder="1" applyAlignment="1">
      <alignment horizontal="center" vertical="center"/>
    </xf>
    <xf numFmtId="0" fontId="18" fillId="4" borderId="69" xfId="0" applyFont="1" applyFill="1" applyBorder="1" applyAlignment="1">
      <alignment horizontal="center" vertical="center"/>
    </xf>
    <xf numFmtId="0" fontId="18" fillId="4" borderId="71" xfId="0" applyFont="1" applyFill="1" applyBorder="1" applyAlignment="1">
      <alignment horizontal="center" vertical="center"/>
    </xf>
    <xf numFmtId="0" fontId="11" fillId="0" borderId="17" xfId="0" applyFont="1" applyBorder="1" applyAlignment="1">
      <alignment horizontal="center" vertical="center"/>
    </xf>
    <xf numFmtId="0" fontId="11" fillId="0" borderId="29" xfId="0" applyFont="1" applyBorder="1" applyAlignment="1">
      <alignment horizontal="center" vertical="center"/>
    </xf>
    <xf numFmtId="0" fontId="11" fillId="0" borderId="19" xfId="0" applyFont="1" applyBorder="1" applyAlignment="1">
      <alignment horizontal="center" vertical="center"/>
    </xf>
    <xf numFmtId="0" fontId="18" fillId="4" borderId="70"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23" xfId="0" applyFont="1" applyFill="1" applyBorder="1" applyAlignment="1">
      <alignment horizontal="center" vertical="center"/>
    </xf>
    <xf numFmtId="0" fontId="13" fillId="0" borderId="20" xfId="0" applyFont="1" applyBorder="1" applyAlignment="1">
      <alignment horizontal="right" wrapText="1" indent="1"/>
    </xf>
    <xf numFmtId="0" fontId="13" fillId="0" borderId="1" xfId="0" applyFont="1" applyBorder="1" applyAlignment="1">
      <alignment horizontal="right" wrapText="1" indent="1"/>
    </xf>
    <xf numFmtId="0" fontId="13" fillId="0" borderId="20" xfId="0" applyFont="1" applyBorder="1" applyAlignment="1">
      <alignment horizontal="right" indent="1"/>
    </xf>
    <xf numFmtId="0" fontId="13" fillId="0" borderId="1" xfId="0" applyFont="1" applyBorder="1" applyAlignment="1">
      <alignment horizontal="right" indent="1"/>
    </xf>
    <xf numFmtId="0" fontId="13" fillId="0" borderId="52" xfId="0" applyFont="1" applyBorder="1" applyAlignment="1">
      <alignment horizontal="center"/>
    </xf>
    <xf numFmtId="0" fontId="13" fillId="0" borderId="53" xfId="0" applyFont="1" applyBorder="1" applyAlignment="1">
      <alignment horizontal="center"/>
    </xf>
    <xf numFmtId="0" fontId="13" fillId="0" borderId="55" xfId="0" applyFont="1" applyBorder="1" applyAlignment="1">
      <alignment horizontal="center"/>
    </xf>
    <xf numFmtId="0" fontId="13" fillId="0" borderId="31" xfId="0" applyFont="1" applyBorder="1" applyAlignment="1">
      <alignment horizontal="right" indent="1"/>
    </xf>
    <xf numFmtId="0" fontId="13" fillId="0" borderId="0" xfId="0" applyFont="1" applyAlignment="1">
      <alignment horizontal="right" indent="1"/>
    </xf>
    <xf numFmtId="0" fontId="13" fillId="0" borderId="54" xfId="0" applyFont="1" applyBorder="1" applyAlignment="1">
      <alignment horizontal="right" indent="1"/>
    </xf>
    <xf numFmtId="0" fontId="15" fillId="4" borderId="51"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1" fillId="0" borderId="52" xfId="0" applyFont="1" applyBorder="1" applyAlignment="1">
      <alignment horizontal="center"/>
    </xf>
    <xf numFmtId="0" fontId="11" fillId="0" borderId="53" xfId="0" applyFont="1" applyBorder="1" applyAlignment="1">
      <alignment horizontal="center"/>
    </xf>
    <xf numFmtId="0" fontId="11" fillId="0" borderId="45" xfId="0" applyFont="1" applyBorder="1" applyAlignment="1">
      <alignment horizontal="center"/>
    </xf>
    <xf numFmtId="0" fontId="11" fillId="0" borderId="31" xfId="0" applyFont="1" applyBorder="1" applyAlignment="1">
      <alignment horizontal="right"/>
    </xf>
    <xf numFmtId="0" fontId="11" fillId="0" borderId="0" xfId="0" applyFont="1" applyAlignment="1">
      <alignment horizontal="right"/>
    </xf>
    <xf numFmtId="0" fontId="11" fillId="0" borderId="54" xfId="0" applyFont="1" applyBorder="1" applyAlignment="1">
      <alignment horizontal="right"/>
    </xf>
    <xf numFmtId="0" fontId="11" fillId="0" borderId="38" xfId="0" applyFont="1" applyBorder="1" applyAlignment="1">
      <alignment horizontal="right"/>
    </xf>
    <xf numFmtId="0" fontId="11" fillId="0" borderId="36" xfId="0" applyFont="1" applyBorder="1" applyAlignment="1">
      <alignment horizontal="right"/>
    </xf>
    <xf numFmtId="0" fontId="11" fillId="0" borderId="42" xfId="0" applyFont="1" applyBorder="1" applyAlignment="1">
      <alignment horizontal="right"/>
    </xf>
    <xf numFmtId="0" fontId="11" fillId="4" borderId="52"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20" fillId="0" borderId="50" xfId="0" applyFont="1" applyBorder="1" applyAlignment="1">
      <alignment horizontal="left" indent="1"/>
    </xf>
    <xf numFmtId="0" fontId="20" fillId="0" borderId="18" xfId="0" applyFont="1" applyBorder="1" applyAlignment="1">
      <alignment horizontal="left" indent="1"/>
    </xf>
    <xf numFmtId="0" fontId="11" fillId="4" borderId="51"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3" fillId="4" borderId="66" xfId="4" applyFont="1" applyFill="1" applyBorder="1" applyAlignment="1">
      <alignment horizontal="center" vertical="center" wrapText="1"/>
    </xf>
    <xf numFmtId="0" fontId="13" fillId="4" borderId="45" xfId="4" applyFont="1" applyFill="1" applyBorder="1" applyAlignment="1">
      <alignment horizontal="center" vertical="center" wrapText="1"/>
    </xf>
    <xf numFmtId="0" fontId="11" fillId="0" borderId="31" xfId="4" applyFont="1" applyBorder="1" applyAlignment="1">
      <alignment horizontal="center"/>
    </xf>
    <xf numFmtId="0" fontId="11" fillId="0" borderId="0" xfId="4" applyFont="1" applyAlignment="1">
      <alignment horizontal="center"/>
    </xf>
    <xf numFmtId="0" fontId="11" fillId="0" borderId="31" xfId="4" applyFont="1" applyBorder="1" applyAlignment="1">
      <alignment horizontal="right"/>
    </xf>
    <xf numFmtId="0" fontId="11" fillId="0" borderId="0" xfId="4" applyFont="1" applyAlignment="1">
      <alignment horizontal="right"/>
    </xf>
    <xf numFmtId="0" fontId="11" fillId="0" borderId="54" xfId="4" applyFont="1" applyBorder="1" applyAlignment="1">
      <alignment horizontal="right"/>
    </xf>
    <xf numFmtId="0" fontId="20" fillId="0" borderId="50" xfId="4" applyFont="1" applyBorder="1" applyAlignment="1">
      <alignment horizontal="left" indent="1"/>
    </xf>
    <xf numFmtId="0" fontId="20" fillId="0" borderId="18" xfId="4" applyFont="1" applyBorder="1" applyAlignment="1">
      <alignment horizontal="left" indent="1"/>
    </xf>
    <xf numFmtId="0" fontId="11" fillId="0" borderId="38" xfId="4" applyFont="1" applyBorder="1" applyAlignment="1">
      <alignment horizontal="right"/>
    </xf>
    <xf numFmtId="0" fontId="11" fillId="0" borderId="36" xfId="4" applyFont="1" applyBorder="1" applyAlignment="1">
      <alignment horizontal="right"/>
    </xf>
    <xf numFmtId="0" fontId="11" fillId="0" borderId="42" xfId="4" applyFont="1" applyBorder="1" applyAlignment="1">
      <alignment horizontal="right"/>
    </xf>
    <xf numFmtId="0" fontId="11" fillId="4" borderId="51" xfId="4" applyFont="1" applyFill="1" applyBorder="1" applyAlignment="1">
      <alignment horizontal="center" vertical="center" wrapText="1"/>
    </xf>
    <xf numFmtId="0" fontId="11" fillId="4" borderId="18" xfId="4" applyFont="1" applyFill="1" applyBorder="1" applyAlignment="1">
      <alignment horizontal="center" vertical="center" wrapText="1"/>
    </xf>
    <xf numFmtId="0" fontId="11" fillId="4" borderId="30" xfId="4" applyFont="1" applyFill="1" applyBorder="1" applyAlignment="1">
      <alignment horizontal="center" vertical="center" wrapText="1"/>
    </xf>
    <xf numFmtId="0" fontId="4" fillId="4" borderId="68"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xf numFmtId="0" fontId="6" fillId="0" borderId="0" xfId="0" applyFont="1" applyAlignment="1">
      <alignment horizontal="center"/>
    </xf>
    <xf numFmtId="0" fontId="0" fillId="0" borderId="0" xfId="0" applyAlignment="1" applyProtection="1">
      <alignment horizontal="center"/>
      <protection locked="0"/>
    </xf>
    <xf numFmtId="0" fontId="2" fillId="4" borderId="51" xfId="0" applyFont="1" applyFill="1" applyBorder="1" applyAlignment="1">
      <alignment horizontal="right"/>
    </xf>
    <xf numFmtId="0" fontId="0" fillId="0" borderId="18" xfId="0" applyBorder="1"/>
    <xf numFmtId="0" fontId="0" fillId="0" borderId="30" xfId="0" applyBorder="1"/>
    <xf numFmtId="0" fontId="2" fillId="4" borderId="38"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9" xfId="0" applyFont="1" applyFill="1" applyBorder="1" applyAlignment="1">
      <alignment horizontal="center" vertical="center"/>
    </xf>
    <xf numFmtId="0" fontId="2" fillId="0" borderId="52" xfId="0" applyFont="1" applyBorder="1" applyAlignment="1">
      <alignment horizontal="right"/>
    </xf>
    <xf numFmtId="0" fontId="2" fillId="0" borderId="53" xfId="0" applyFont="1" applyBorder="1" applyAlignment="1">
      <alignment horizontal="right"/>
    </xf>
    <xf numFmtId="0" fontId="2" fillId="0" borderId="40" xfId="0" applyFont="1" applyBorder="1" applyAlignment="1">
      <alignment horizontal="right"/>
    </xf>
    <xf numFmtId="0" fontId="2" fillId="0" borderId="22" xfId="0" applyFont="1" applyBorder="1" applyAlignment="1">
      <alignment horizontal="right"/>
    </xf>
    <xf numFmtId="0" fontId="2" fillId="0" borderId="51" xfId="0" applyFont="1" applyBorder="1" applyAlignment="1">
      <alignment horizontal="right"/>
    </xf>
    <xf numFmtId="0" fontId="2" fillId="0" borderId="18" xfId="0" applyFont="1" applyBorder="1" applyAlignment="1">
      <alignment horizontal="right"/>
    </xf>
    <xf numFmtId="0" fontId="2" fillId="0" borderId="30" xfId="0" applyFont="1" applyBorder="1" applyAlignment="1">
      <alignment horizontal="right"/>
    </xf>
    <xf numFmtId="0" fontId="6" fillId="0" borderId="51" xfId="0" applyFont="1" applyBorder="1" applyAlignment="1">
      <alignment horizontal="center" vertical="center"/>
    </xf>
    <xf numFmtId="0" fontId="6" fillId="0" borderId="18" xfId="0" applyFont="1" applyBorder="1" applyAlignment="1">
      <alignment horizontal="center" vertical="center"/>
    </xf>
    <xf numFmtId="0" fontId="6" fillId="0" borderId="30" xfId="0" applyFont="1" applyBorder="1" applyAlignment="1">
      <alignment horizontal="center" vertical="center"/>
    </xf>
    <xf numFmtId="0" fontId="2" fillId="0" borderId="72" xfId="0" applyFont="1" applyBorder="1" applyAlignment="1">
      <alignment horizontal="right" vertical="center"/>
    </xf>
    <xf numFmtId="0" fontId="2" fillId="0" borderId="58" xfId="0" applyFont="1" applyBorder="1" applyAlignment="1">
      <alignment horizontal="right" vertical="center"/>
    </xf>
    <xf numFmtId="0" fontId="2" fillId="0" borderId="43" xfId="0" applyFont="1" applyBorder="1" applyAlignment="1">
      <alignment horizontal="right" vertical="center"/>
    </xf>
    <xf numFmtId="0" fontId="4" fillId="0" borderId="21"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0" borderId="38" xfId="0" applyBorder="1" applyAlignment="1">
      <alignment horizontal="center"/>
    </xf>
    <xf numFmtId="0" fontId="0" fillId="0" borderId="36" xfId="0" applyBorder="1" applyAlignment="1">
      <alignment horizontal="center"/>
    </xf>
    <xf numFmtId="0" fontId="0" fillId="0" borderId="42" xfId="0" applyBorder="1" applyAlignment="1">
      <alignment horizontal="center"/>
    </xf>
    <xf numFmtId="0" fontId="2" fillId="4" borderId="18" xfId="0" applyFont="1" applyFill="1" applyBorder="1" applyAlignment="1">
      <alignment horizontal="right"/>
    </xf>
    <xf numFmtId="0" fontId="2" fillId="4" borderId="36" xfId="0" applyFont="1" applyFill="1" applyBorder="1" applyAlignment="1">
      <alignment horizontal="right"/>
    </xf>
    <xf numFmtId="0" fontId="2" fillId="4" borderId="30" xfId="0" applyFont="1" applyFill="1" applyBorder="1" applyAlignment="1">
      <alignment horizontal="right"/>
    </xf>
    <xf numFmtId="0" fontId="2" fillId="0" borderId="13" xfId="0" applyFont="1" applyBorder="1" applyAlignment="1">
      <alignment horizontal="center" wrapText="1"/>
    </xf>
    <xf numFmtId="0" fontId="0" fillId="0" borderId="46" xfId="0" applyBorder="1"/>
    <xf numFmtId="0" fontId="2" fillId="0" borderId="51" xfId="0" applyFont="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46" xfId="0" applyFont="1" applyBorder="1" applyAlignment="1">
      <alignment horizontal="center" wrapText="1"/>
    </xf>
    <xf numFmtId="0" fontId="4" fillId="4" borderId="60" xfId="0" applyFont="1" applyFill="1" applyBorder="1" applyAlignment="1">
      <alignment horizontal="center" vertical="center"/>
    </xf>
    <xf numFmtId="0" fontId="4" fillId="0" borderId="13" xfId="0" applyFont="1" applyBorder="1" applyAlignment="1">
      <alignment horizontal="left" vertical="center" wrapText="1"/>
    </xf>
    <xf numFmtId="0" fontId="4" fillId="0" borderId="46" xfId="0" applyFont="1" applyBorder="1" applyAlignment="1">
      <alignment horizontal="left" vertical="center" wrapText="1"/>
    </xf>
    <xf numFmtId="0" fontId="4" fillId="0" borderId="13" xfId="0" applyFont="1" applyBorder="1" applyAlignment="1">
      <alignment horizontal="center" vertical="center"/>
    </xf>
    <xf numFmtId="0" fontId="4" fillId="0" borderId="46" xfId="0" applyFont="1" applyBorder="1" applyAlignment="1">
      <alignment horizontal="center" vertical="center"/>
    </xf>
    <xf numFmtId="0" fontId="4" fillId="0" borderId="34" xfId="0" applyFont="1" applyBorder="1" applyAlignment="1">
      <alignment horizontal="center" vertical="center"/>
    </xf>
    <xf numFmtId="0" fontId="3" fillId="0" borderId="53" xfId="0" applyFont="1" applyBorder="1" applyAlignment="1">
      <alignment horizontal="center"/>
    </xf>
    <xf numFmtId="0" fontId="0" fillId="0" borderId="53" xfId="0" applyBorder="1" applyAlignment="1">
      <alignment horizontal="center"/>
    </xf>
    <xf numFmtId="0" fontId="0" fillId="0" borderId="55" xfId="0" applyBorder="1" applyAlignment="1">
      <alignment horizontal="center"/>
    </xf>
    <xf numFmtId="0" fontId="4" fillId="0" borderId="34" xfId="0" applyFont="1" applyBorder="1" applyAlignment="1">
      <alignment horizontal="left" vertical="center" wrapText="1"/>
    </xf>
    <xf numFmtId="10" fontId="6" fillId="0" borderId="54" xfId="0" applyNumberFormat="1" applyFont="1" applyBorder="1" applyAlignment="1">
      <alignment horizontal="center"/>
    </xf>
    <xf numFmtId="10" fontId="6" fillId="0" borderId="27" xfId="0" applyNumberFormat="1" applyFont="1" applyBorder="1" applyAlignment="1">
      <alignment horizontal="center"/>
    </xf>
    <xf numFmtId="0" fontId="4" fillId="0" borderId="10" xfId="0" applyFont="1" applyBorder="1" applyAlignment="1">
      <alignment horizontal="center"/>
    </xf>
    <xf numFmtId="0" fontId="4" fillId="0" borderId="3" xfId="0" applyFont="1" applyBorder="1" applyAlignment="1">
      <alignment horizontal="center"/>
    </xf>
    <xf numFmtId="0" fontId="4" fillId="0" borderId="3"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0" fillId="0" borderId="31" xfId="0" applyBorder="1" applyAlignment="1">
      <alignment horizontal="center"/>
    </xf>
    <xf numFmtId="0" fontId="0" fillId="0" borderId="0" xfId="0" applyAlignment="1">
      <alignment horizontal="center"/>
    </xf>
    <xf numFmtId="0" fontId="0" fillId="0" borderId="54" xfId="0" applyBorder="1" applyAlignment="1">
      <alignment horizontal="center"/>
    </xf>
    <xf numFmtId="0" fontId="4" fillId="0" borderId="20" xfId="0" applyFont="1" applyBorder="1" applyAlignment="1">
      <alignment horizontal="center"/>
    </xf>
    <xf numFmtId="0" fontId="4" fillId="0" borderId="1" xfId="0" applyFont="1" applyBorder="1" applyAlignment="1">
      <alignment horizontal="center"/>
    </xf>
    <xf numFmtId="0" fontId="4" fillId="0" borderId="1"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2" fillId="0" borderId="0" xfId="0" applyFont="1" applyAlignment="1">
      <alignment horizontal="right"/>
    </xf>
    <xf numFmtId="0" fontId="2" fillId="0" borderId="54" xfId="0" applyFont="1" applyBorder="1" applyAlignment="1">
      <alignment horizontal="right"/>
    </xf>
    <xf numFmtId="7" fontId="17" fillId="0" borderId="46" xfId="0" applyNumberFormat="1" applyFont="1" applyBorder="1" applyAlignment="1">
      <alignment horizontal="center" vertical="top" wrapText="1"/>
    </xf>
    <xf numFmtId="7" fontId="17" fillId="0" borderId="34" xfId="0" applyNumberFormat="1" applyFont="1" applyBorder="1" applyAlignment="1">
      <alignment horizontal="center" vertical="top" wrapText="1"/>
    </xf>
    <xf numFmtId="0" fontId="4" fillId="0" borderId="56" xfId="0" applyFont="1" applyBorder="1" applyAlignment="1">
      <alignment horizontal="center"/>
    </xf>
    <xf numFmtId="0" fontId="4" fillId="0" borderId="44" xfId="0" applyFont="1" applyBorder="1" applyAlignment="1">
      <alignment horizontal="center"/>
    </xf>
    <xf numFmtId="0" fontId="3" fillId="0" borderId="56" xfId="0" applyFont="1" applyBorder="1" applyAlignment="1">
      <alignment horizontal="left"/>
    </xf>
    <xf numFmtId="0" fontId="3" fillId="0" borderId="11" xfId="0" applyFont="1" applyBorder="1" applyAlignment="1">
      <alignment horizontal="left"/>
    </xf>
    <xf numFmtId="0" fontId="3" fillId="0" borderId="14" xfId="0" applyFont="1" applyBorder="1" applyAlignment="1">
      <alignment horizontal="left"/>
    </xf>
    <xf numFmtId="0" fontId="7" fillId="0" borderId="56" xfId="0" applyFont="1" applyBorder="1" applyAlignment="1">
      <alignment horizontal="left"/>
    </xf>
    <xf numFmtId="0" fontId="7" fillId="0" borderId="11" xfId="0" applyFont="1" applyBorder="1" applyAlignment="1">
      <alignment horizontal="left"/>
    </xf>
    <xf numFmtId="0" fontId="7" fillId="0" borderId="14" xfId="0" applyFont="1" applyBorder="1" applyAlignment="1">
      <alignment horizontal="left"/>
    </xf>
    <xf numFmtId="0" fontId="4" fillId="0" borderId="60" xfId="0" applyFont="1" applyBorder="1" applyAlignment="1">
      <alignment horizontal="center"/>
    </xf>
    <xf numFmtId="0" fontId="4" fillId="0" borderId="7" xfId="0" applyFont="1" applyBorder="1" applyAlignment="1">
      <alignment horizontal="center"/>
    </xf>
    <xf numFmtId="0" fontId="7" fillId="0" borderId="60" xfId="0" applyFont="1" applyBorder="1" applyAlignment="1">
      <alignment horizontal="left"/>
    </xf>
    <xf numFmtId="0" fontId="7" fillId="0" borderId="26" xfId="0" applyFont="1" applyBorder="1" applyAlignment="1">
      <alignment horizontal="left"/>
    </xf>
    <xf numFmtId="0" fontId="7" fillId="0" borderId="16" xfId="0" applyFont="1" applyBorder="1" applyAlignment="1">
      <alignment horizontal="left"/>
    </xf>
    <xf numFmtId="0" fontId="2" fillId="4" borderId="33" xfId="0" applyFont="1" applyFill="1" applyBorder="1" applyAlignment="1">
      <alignment horizontal="right"/>
    </xf>
    <xf numFmtId="0" fontId="2" fillId="0" borderId="31" xfId="0"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center"/>
    </xf>
    <xf numFmtId="0" fontId="3" fillId="0" borderId="2" xfId="0" applyFont="1" applyBorder="1" applyAlignment="1">
      <alignment horizontal="left"/>
    </xf>
    <xf numFmtId="0" fontId="3" fillId="0" borderId="40" xfId="0" applyFont="1" applyBorder="1" applyAlignment="1">
      <alignment horizontal="left"/>
    </xf>
    <xf numFmtId="0" fontId="3" fillId="0" borderId="22" xfId="0" applyFont="1" applyBorder="1" applyAlignment="1">
      <alignment horizontal="left"/>
    </xf>
    <xf numFmtId="0" fontId="25" fillId="0" borderId="56" xfId="0" applyFont="1" applyBorder="1" applyAlignment="1">
      <alignment horizontal="left"/>
    </xf>
    <xf numFmtId="0" fontId="25" fillId="0" borderId="11" xfId="0" applyFont="1" applyBorder="1" applyAlignment="1">
      <alignment horizontal="left"/>
    </xf>
    <xf numFmtId="0" fontId="25" fillId="0" borderId="14" xfId="0" applyFont="1" applyBorder="1" applyAlignment="1">
      <alignment horizontal="left"/>
    </xf>
    <xf numFmtId="0" fontId="4" fillId="0" borderId="56" xfId="0" applyFont="1" applyBorder="1" applyAlignment="1">
      <alignment horizontal="center" vertical="center"/>
    </xf>
    <xf numFmtId="0" fontId="4" fillId="0" borderId="44" xfId="0" applyFont="1" applyBorder="1" applyAlignment="1">
      <alignment horizontal="center" vertical="center"/>
    </xf>
    <xf numFmtId="0" fontId="3" fillId="0" borderId="56"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4" fillId="0" borderId="50" xfId="0" applyFont="1" applyBorder="1" applyAlignment="1">
      <alignment horizontal="center"/>
    </xf>
    <xf numFmtId="0" fontId="4" fillId="0" borderId="33" xfId="0" applyFont="1" applyBorder="1" applyAlignment="1">
      <alignment horizontal="center"/>
    </xf>
    <xf numFmtId="0" fontId="6" fillId="0" borderId="50" xfId="0" applyFont="1" applyBorder="1" applyAlignment="1">
      <alignment horizontal="left"/>
    </xf>
    <xf numFmtId="0" fontId="6" fillId="0" borderId="18" xfId="0" applyFont="1" applyBorder="1" applyAlignment="1">
      <alignment horizontal="left"/>
    </xf>
    <xf numFmtId="0" fontId="6" fillId="0" borderId="33" xfId="0" applyFont="1" applyBorder="1" applyAlignment="1">
      <alignment horizontal="left"/>
    </xf>
    <xf numFmtId="0" fontId="4" fillId="4" borderId="18"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0" fillId="4" borderId="52" xfId="0" applyFill="1" applyBorder="1" applyAlignment="1">
      <alignment horizontal="center"/>
    </xf>
    <xf numFmtId="0" fontId="0" fillId="4" borderId="45"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2" fillId="0" borderId="51" xfId="0" applyFont="1" applyBorder="1" applyAlignment="1">
      <alignment horizontal="center"/>
    </xf>
    <xf numFmtId="0" fontId="2" fillId="0" borderId="18" xfId="0" applyFont="1" applyBorder="1" applyAlignment="1">
      <alignment horizontal="center"/>
    </xf>
    <xf numFmtId="0" fontId="2" fillId="0" borderId="30"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45" xfId="0" applyFont="1" applyBorder="1" applyAlignment="1">
      <alignment horizontal="center"/>
    </xf>
    <xf numFmtId="0" fontId="2" fillId="0" borderId="13" xfId="0" applyFont="1" applyBorder="1" applyAlignment="1">
      <alignment horizontal="center" vertical="center" wrapText="1"/>
    </xf>
    <xf numFmtId="0" fontId="2" fillId="0" borderId="46" xfId="0" applyFont="1" applyBorder="1" applyAlignment="1">
      <alignment horizontal="center" vertical="center" wrapText="1"/>
    </xf>
    <xf numFmtId="0" fontId="4" fillId="0" borderId="55" xfId="0" applyFont="1" applyBorder="1" applyAlignment="1">
      <alignment vertical="center" wrapText="1"/>
    </xf>
    <xf numFmtId="0" fontId="2" fillId="0" borderId="54" xfId="0" applyFont="1" applyBorder="1" applyAlignment="1">
      <alignment vertical="center" wrapText="1"/>
    </xf>
    <xf numFmtId="0" fontId="2" fillId="0" borderId="42" xfId="0" applyFont="1" applyBorder="1" applyAlignment="1">
      <alignmen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49" fontId="4" fillId="0" borderId="66"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39"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5"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4" fillId="4" borderId="68" xfId="0" applyFont="1" applyFill="1" applyBorder="1" applyAlignment="1">
      <alignment horizontal="right"/>
    </xf>
    <xf numFmtId="0" fontId="4" fillId="4" borderId="26" xfId="0" applyFont="1" applyFill="1" applyBorder="1" applyAlignment="1">
      <alignment horizontal="right"/>
    </xf>
    <xf numFmtId="0" fontId="4" fillId="4" borderId="16" xfId="0" applyFont="1" applyFill="1" applyBorder="1" applyAlignment="1">
      <alignment horizontal="right"/>
    </xf>
    <xf numFmtId="0" fontId="4" fillId="4" borderId="51" xfId="0" applyFont="1" applyFill="1" applyBorder="1" applyAlignment="1" applyProtection="1">
      <alignment horizontal="right"/>
      <protection locked="0"/>
    </xf>
    <xf numFmtId="0" fontId="4" fillId="4" borderId="18" xfId="0" applyFont="1" applyFill="1" applyBorder="1" applyAlignment="1" applyProtection="1">
      <alignment horizontal="right"/>
      <protection locked="0"/>
    </xf>
    <xf numFmtId="0" fontId="4" fillId="4" borderId="30" xfId="0" applyFont="1" applyFill="1" applyBorder="1" applyAlignment="1" applyProtection="1">
      <alignment horizontal="right"/>
      <protection locked="0"/>
    </xf>
    <xf numFmtId="0" fontId="3" fillId="0" borderId="56" xfId="0" applyFont="1" applyBorder="1"/>
    <xf numFmtId="0" fontId="3" fillId="0" borderId="11" xfId="0" applyFont="1" applyBorder="1"/>
    <xf numFmtId="0" fontId="3" fillId="0" borderId="44" xfId="0" applyFont="1" applyBorder="1"/>
    <xf numFmtId="0" fontId="3" fillId="0" borderId="44" xfId="0" applyFont="1" applyBorder="1" applyAlignment="1">
      <alignment horizontal="left" vertical="center"/>
    </xf>
    <xf numFmtId="0" fontId="3" fillId="0" borderId="60" xfId="0" applyFont="1" applyBorder="1"/>
    <xf numFmtId="0" fontId="3" fillId="0" borderId="26" xfId="0" applyFont="1" applyBorder="1"/>
    <xf numFmtId="0" fontId="3" fillId="0" borderId="7" xfId="0" applyFont="1" applyBorder="1"/>
    <xf numFmtId="0" fontId="24" fillId="7" borderId="56" xfId="0" applyFont="1" applyFill="1" applyBorder="1" applyAlignment="1">
      <alignment horizontal="left" wrapText="1"/>
    </xf>
    <xf numFmtId="0" fontId="24" fillId="7" borderId="11" xfId="0" applyFont="1" applyFill="1" applyBorder="1" applyAlignment="1">
      <alignment horizontal="left" wrapText="1"/>
    </xf>
    <xf numFmtId="0" fontId="24" fillId="7" borderId="44" xfId="0" applyFont="1" applyFill="1" applyBorder="1" applyAlignment="1">
      <alignment horizontal="left" wrapText="1"/>
    </xf>
    <xf numFmtId="0" fontId="3" fillId="0" borderId="44" xfId="0" applyFont="1" applyBorder="1" applyAlignment="1">
      <alignment horizontal="left"/>
    </xf>
    <xf numFmtId="0" fontId="2" fillId="4" borderId="67" xfId="0" applyFont="1" applyFill="1" applyBorder="1" applyAlignment="1">
      <alignment horizontal="right"/>
    </xf>
    <xf numFmtId="0" fontId="3" fillId="0" borderId="61" xfId="0" applyFont="1" applyBorder="1"/>
    <xf numFmtId="0" fontId="3" fillId="0" borderId="25" xfId="0" applyFont="1" applyBorder="1"/>
    <xf numFmtId="0" fontId="3" fillId="0" borderId="41" xfId="0" applyFont="1" applyBorder="1"/>
    <xf numFmtId="0" fontId="3" fillId="0" borderId="61" xfId="0" applyFont="1" applyBorder="1" applyAlignment="1">
      <alignment horizontal="left"/>
    </xf>
    <xf numFmtId="0" fontId="3" fillId="0" borderId="25" xfId="0" applyFont="1" applyBorder="1" applyAlignment="1">
      <alignment horizontal="left"/>
    </xf>
    <xf numFmtId="0" fontId="3" fillId="0" borderId="41" xfId="0" applyFont="1" applyBorder="1" applyAlignment="1">
      <alignment horizontal="left"/>
    </xf>
    <xf numFmtId="0" fontId="4" fillId="0" borderId="28" xfId="0" applyFont="1" applyBorder="1" applyAlignment="1">
      <alignment horizontal="left" vertical="center" wrapText="1"/>
    </xf>
    <xf numFmtId="0" fontId="4" fillId="0" borderId="74" xfId="0" applyFont="1" applyBorder="1" applyAlignment="1">
      <alignment horizontal="left" vertical="center" wrapText="1"/>
    </xf>
    <xf numFmtId="0" fontId="4" fillId="0" borderId="70" xfId="0" applyFont="1" applyBorder="1" applyAlignment="1">
      <alignment horizontal="left" vertical="center" wrapText="1"/>
    </xf>
    <xf numFmtId="0" fontId="21" fillId="0" borderId="56" xfId="0" applyFont="1" applyBorder="1" applyAlignment="1">
      <alignment horizontal="left"/>
    </xf>
    <xf numFmtId="0" fontId="10" fillId="0" borderId="11" xfId="0" applyFont="1" applyBorder="1" applyAlignment="1">
      <alignment horizontal="left"/>
    </xf>
    <xf numFmtId="0" fontId="10" fillId="0" borderId="44" xfId="0" applyFont="1" applyBorder="1" applyAlignment="1">
      <alignment horizontal="left"/>
    </xf>
    <xf numFmtId="0" fontId="6" fillId="0" borderId="40" xfId="0" applyFont="1" applyBorder="1" applyAlignment="1">
      <alignment horizontal="left"/>
    </xf>
    <xf numFmtId="0" fontId="6" fillId="0" borderId="4" xfId="0" applyFont="1" applyBorder="1" applyAlignment="1">
      <alignment horizontal="left"/>
    </xf>
    <xf numFmtId="0" fontId="2" fillId="4" borderId="50" xfId="0" applyFont="1" applyFill="1" applyBorder="1" applyAlignment="1">
      <alignment horizontal="right"/>
    </xf>
    <xf numFmtId="0" fontId="2" fillId="4" borderId="70" xfId="0" applyFont="1" applyFill="1" applyBorder="1" applyAlignment="1">
      <alignment horizontal="right"/>
    </xf>
    <xf numFmtId="0" fontId="2" fillId="4" borderId="24" xfId="0" applyFont="1" applyFill="1" applyBorder="1" applyAlignment="1">
      <alignment horizontal="right"/>
    </xf>
    <xf numFmtId="0" fontId="2" fillId="4" borderId="21" xfId="0" applyFont="1" applyFill="1" applyBorder="1" applyAlignment="1">
      <alignment horizontal="right"/>
    </xf>
    <xf numFmtId="0" fontId="2" fillId="4" borderId="6" xfId="0" applyFont="1" applyFill="1" applyBorder="1" applyAlignment="1">
      <alignment horizontal="right"/>
    </xf>
    <xf numFmtId="0" fontId="4" fillId="0" borderId="38" xfId="0" applyFont="1" applyBorder="1" applyAlignment="1">
      <alignment horizontal="left" vertical="center" wrapText="1"/>
    </xf>
    <xf numFmtId="49" fontId="4" fillId="0" borderId="56" xfId="0" applyNumberFormat="1" applyFont="1" applyBorder="1" applyAlignment="1">
      <alignment horizontal="center" vertical="top"/>
    </xf>
    <xf numFmtId="49" fontId="4" fillId="0" borderId="44" xfId="0" applyNumberFormat="1" applyFont="1" applyBorder="1" applyAlignment="1">
      <alignment horizontal="center" vertical="top"/>
    </xf>
    <xf numFmtId="0" fontId="5" fillId="0" borderId="11" xfId="0" applyFont="1" applyBorder="1" applyAlignment="1">
      <alignment horizontal="left" wrapText="1"/>
    </xf>
    <xf numFmtId="0" fontId="5" fillId="0" borderId="14" xfId="0" applyFont="1" applyBorder="1" applyAlignment="1">
      <alignment horizontal="left" wrapText="1"/>
    </xf>
    <xf numFmtId="49" fontId="4" fillId="0" borderId="56" xfId="0" applyNumberFormat="1" applyFont="1" applyBorder="1" applyAlignment="1">
      <alignment horizontal="center"/>
    </xf>
    <xf numFmtId="49" fontId="4" fillId="0" borderId="44" xfId="0" applyNumberFormat="1" applyFont="1" applyBorder="1" applyAlignment="1">
      <alignment horizontal="center"/>
    </xf>
    <xf numFmtId="0" fontId="4" fillId="4" borderId="57" xfId="0" applyFont="1" applyFill="1" applyBorder="1" applyAlignment="1">
      <alignment horizontal="center" vertical="center"/>
    </xf>
    <xf numFmtId="0" fontId="4" fillId="4" borderId="58" xfId="0" applyFont="1" applyFill="1" applyBorder="1" applyAlignment="1">
      <alignment horizontal="center" vertical="center"/>
    </xf>
    <xf numFmtId="0" fontId="4" fillId="7" borderId="29" xfId="0" applyFont="1" applyFill="1" applyBorder="1" applyAlignment="1">
      <alignment horizontal="right"/>
    </xf>
    <xf numFmtId="0" fontId="4" fillId="0" borderId="11" xfId="0" applyFont="1" applyBorder="1" applyAlignment="1">
      <alignment horizontal="left"/>
    </xf>
    <xf numFmtId="0" fontId="4" fillId="0" borderId="14" xfId="0" applyFont="1" applyBorder="1" applyAlignment="1">
      <alignment horizontal="left"/>
    </xf>
    <xf numFmtId="0" fontId="2" fillId="0" borderId="51" xfId="0" applyFont="1" applyBorder="1" applyAlignment="1">
      <alignment horizontal="left"/>
    </xf>
    <xf numFmtId="0" fontId="2" fillId="0" borderId="18" xfId="0" applyFont="1" applyBorder="1" applyAlignment="1">
      <alignment horizontal="left"/>
    </xf>
    <xf numFmtId="0" fontId="2" fillId="0" borderId="53" xfId="0" applyFont="1" applyBorder="1" applyAlignment="1">
      <alignment horizontal="left"/>
    </xf>
    <xf numFmtId="0" fontId="2" fillId="0" borderId="30" xfId="0" applyFont="1" applyBorder="1" applyAlignment="1">
      <alignment horizontal="left"/>
    </xf>
    <xf numFmtId="49" fontId="4" fillId="0" borderId="2" xfId="0" applyNumberFormat="1" applyFont="1" applyBorder="1" applyAlignment="1">
      <alignment horizontal="center"/>
    </xf>
    <xf numFmtId="49" fontId="4" fillId="0" borderId="40" xfId="0" applyNumberFormat="1" applyFont="1" applyBorder="1" applyAlignment="1">
      <alignment horizontal="center"/>
    </xf>
    <xf numFmtId="0" fontId="4" fillId="0" borderId="40" xfId="0" applyFont="1" applyBorder="1" applyAlignment="1">
      <alignment horizontal="left"/>
    </xf>
    <xf numFmtId="0" fontId="4" fillId="0" borderId="22" xfId="0" applyFont="1" applyBorder="1" applyAlignment="1">
      <alignment horizontal="left"/>
    </xf>
    <xf numFmtId="0" fontId="4" fillId="0" borderId="26" xfId="0" applyFont="1" applyBorder="1" applyAlignment="1">
      <alignment horizontal="left"/>
    </xf>
    <xf numFmtId="0" fontId="4" fillId="0" borderId="16" xfId="0" applyFont="1" applyBorder="1" applyAlignment="1">
      <alignment horizontal="left"/>
    </xf>
    <xf numFmtId="0" fontId="2" fillId="2" borderId="51" xfId="0" applyFont="1" applyFill="1" applyBorder="1" applyAlignment="1">
      <alignment horizontal="center"/>
    </xf>
    <xf numFmtId="0" fontId="6" fillId="0" borderId="53" xfId="0" applyFont="1" applyBorder="1"/>
    <xf numFmtId="0" fontId="6" fillId="0" borderId="18" xfId="0" applyFont="1" applyBorder="1"/>
    <xf numFmtId="0" fontId="6" fillId="0" borderId="30" xfId="0" applyFont="1" applyBorder="1"/>
    <xf numFmtId="0" fontId="11" fillId="0" borderId="17" xfId="0" applyFont="1" applyBorder="1" applyAlignment="1">
      <alignment horizontal="center"/>
    </xf>
    <xf numFmtId="0" fontId="11" fillId="0" borderId="29" xfId="0" applyFont="1" applyBorder="1" applyAlignment="1">
      <alignment horizontal="center"/>
    </xf>
    <xf numFmtId="0" fontId="11" fillId="0" borderId="19" xfId="0" applyFont="1" applyBorder="1" applyAlignment="1">
      <alignment horizontal="center"/>
    </xf>
    <xf numFmtId="0" fontId="11" fillId="0" borderId="17" xfId="0" applyFont="1" applyBorder="1" applyAlignment="1">
      <alignment horizontal="right"/>
    </xf>
    <xf numFmtId="0" fontId="11" fillId="0" borderId="29" xfId="0" applyFont="1" applyBorder="1" applyAlignment="1">
      <alignment horizontal="right"/>
    </xf>
    <xf numFmtId="0" fontId="20" fillId="0" borderId="30" xfId="0" applyFont="1" applyBorder="1" applyAlignment="1">
      <alignment horizontal="left" indent="1"/>
    </xf>
    <xf numFmtId="164" fontId="20" fillId="0" borderId="50" xfId="0" applyNumberFormat="1" applyFont="1" applyBorder="1" applyAlignment="1">
      <alignment horizontal="left" indent="1"/>
    </xf>
    <xf numFmtId="164" fontId="20" fillId="0" borderId="18" xfId="0" applyNumberFormat="1" applyFont="1" applyBorder="1" applyAlignment="1">
      <alignment horizontal="left" indent="1"/>
    </xf>
    <xf numFmtId="164" fontId="20" fillId="0" borderId="30" xfId="0" applyNumberFormat="1" applyFont="1" applyBorder="1" applyAlignment="1">
      <alignment horizontal="left" indent="1"/>
    </xf>
    <xf numFmtId="0" fontId="11" fillId="0" borderId="51" xfId="0" applyFont="1" applyBorder="1" applyAlignment="1">
      <alignment horizontal="right"/>
    </xf>
    <xf numFmtId="0" fontId="11" fillId="0" borderId="18" xfId="0" applyFont="1" applyBorder="1" applyAlignment="1">
      <alignment horizontal="right"/>
    </xf>
    <xf numFmtId="0" fontId="11" fillId="0" borderId="33" xfId="0" applyFont="1" applyBorder="1" applyAlignment="1">
      <alignment horizontal="right"/>
    </xf>
    <xf numFmtId="7" fontId="17" fillId="0" borderId="46" xfId="2" applyNumberFormat="1" applyFont="1" applyBorder="1" applyAlignment="1">
      <alignment horizontal="center" vertical="top"/>
    </xf>
    <xf numFmtId="7" fontId="17" fillId="0" borderId="34" xfId="2" applyNumberFormat="1" applyFont="1" applyBorder="1" applyAlignment="1">
      <alignment horizontal="center" vertical="top"/>
    </xf>
    <xf numFmtId="0" fontId="4" fillId="6" borderId="50"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30" xfId="0" applyFont="1" applyFill="1" applyBorder="1" applyAlignment="1">
      <alignment horizontal="center" vertical="center"/>
    </xf>
    <xf numFmtId="49" fontId="4" fillId="0" borderId="60" xfId="0" applyNumberFormat="1" applyFont="1" applyBorder="1" applyAlignment="1">
      <alignment horizontal="center"/>
    </xf>
    <xf numFmtId="49" fontId="4" fillId="0" borderId="7" xfId="0" applyNumberFormat="1" applyFont="1" applyBorder="1" applyAlignment="1">
      <alignment horizontal="center"/>
    </xf>
    <xf numFmtId="0" fontId="2" fillId="0" borderId="17" xfId="0" applyFont="1" applyBorder="1" applyAlignment="1">
      <alignment horizontal="center"/>
    </xf>
    <xf numFmtId="0" fontId="2" fillId="0" borderId="19" xfId="0" applyFont="1" applyBorder="1" applyAlignment="1">
      <alignment horizontal="center"/>
    </xf>
    <xf numFmtId="0" fontId="4" fillId="7" borderId="51" xfId="0" applyFont="1" applyFill="1" applyBorder="1" applyAlignment="1">
      <alignment horizontal="right" vertical="center" wrapText="1"/>
    </xf>
    <xf numFmtId="0" fontId="4" fillId="7" borderId="18" xfId="0" applyFont="1" applyFill="1" applyBorder="1" applyAlignment="1">
      <alignment horizontal="right" vertical="center" wrapText="1"/>
    </xf>
    <xf numFmtId="0" fontId="4" fillId="7" borderId="33" xfId="0" applyFont="1" applyFill="1" applyBorder="1" applyAlignment="1">
      <alignment horizontal="right" vertical="center" wrapText="1"/>
    </xf>
    <xf numFmtId="0" fontId="4" fillId="2" borderId="1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0" borderId="2" xfId="0" applyFont="1" applyBorder="1" applyAlignment="1">
      <alignment horizontal="left"/>
    </xf>
    <xf numFmtId="0" fontId="6" fillId="0" borderId="46" xfId="0" applyFont="1" applyBorder="1"/>
    <xf numFmtId="0" fontId="3" fillId="0" borderId="4" xfId="0" applyFont="1" applyBorder="1" applyAlignment="1">
      <alignment horizontal="left"/>
    </xf>
    <xf numFmtId="0" fontId="4" fillId="0" borderId="44" xfId="0" applyFont="1" applyBorder="1" applyAlignment="1">
      <alignment vertical="center" wrapText="1"/>
    </xf>
    <xf numFmtId="0" fontId="2" fillId="0" borderId="44" xfId="0" applyFont="1" applyBorder="1" applyAlignment="1">
      <alignment vertical="center" wrapText="1"/>
    </xf>
    <xf numFmtId="0" fontId="4" fillId="0" borderId="69" xfId="0" applyFont="1" applyBorder="1" applyAlignment="1">
      <alignment horizontal="left" wrapText="1"/>
    </xf>
    <xf numFmtId="0" fontId="4" fillId="0" borderId="24" xfId="0" applyFont="1" applyBorder="1" applyAlignment="1">
      <alignment horizontal="left"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1" xfId="0" applyFont="1" applyBorder="1" applyAlignment="1">
      <alignment horizontal="center" vertical="center"/>
    </xf>
    <xf numFmtId="0" fontId="4" fillId="0" borderId="25" xfId="0" applyFont="1" applyBorder="1" applyAlignment="1">
      <alignment horizontal="center" vertical="center"/>
    </xf>
    <xf numFmtId="0" fontId="3" fillId="0" borderId="57" xfId="0" applyFont="1" applyBorder="1" applyAlignment="1">
      <alignment horizontal="left" wrapText="1"/>
    </xf>
    <xf numFmtId="0" fontId="3" fillId="0" borderId="58" xfId="0" applyFont="1" applyBorder="1" applyAlignment="1">
      <alignment horizontal="left" wrapText="1"/>
    </xf>
    <xf numFmtId="0" fontId="3" fillId="0" borderId="59" xfId="0" applyFont="1" applyBorder="1" applyAlignment="1">
      <alignment horizontal="left" wrapText="1"/>
    </xf>
    <xf numFmtId="0" fontId="10" fillId="0" borderId="51" xfId="0" applyFont="1" applyBorder="1" applyAlignment="1">
      <alignment horizontal="left"/>
    </xf>
    <xf numFmtId="0" fontId="10" fillId="0" borderId="18" xfId="0" applyFont="1" applyBorder="1" applyAlignment="1">
      <alignment horizontal="left"/>
    </xf>
    <xf numFmtId="0" fontId="10" fillId="0" borderId="30" xfId="0" applyFont="1" applyBorder="1" applyAlignment="1">
      <alignment horizontal="left"/>
    </xf>
    <xf numFmtId="0" fontId="4" fillId="0" borderId="28" xfId="0" applyFont="1" applyBorder="1" applyAlignment="1">
      <alignment vertical="center" wrapText="1"/>
    </xf>
    <xf numFmtId="0" fontId="4" fillId="0" borderId="74" xfId="0" applyFont="1" applyBorder="1" applyAlignment="1">
      <alignment vertical="center" wrapText="1"/>
    </xf>
    <xf numFmtId="0" fontId="4" fillId="0" borderId="70" xfId="0" applyFont="1" applyBorder="1" applyAlignment="1">
      <alignment vertical="center" wrapText="1"/>
    </xf>
    <xf numFmtId="0" fontId="2" fillId="0" borderId="62" xfId="0" applyFont="1" applyBorder="1" applyAlignment="1">
      <alignment horizontal="right"/>
    </xf>
    <xf numFmtId="49" fontId="4" fillId="0" borderId="66" xfId="0" applyNumberFormat="1" applyFont="1" applyBorder="1" applyAlignment="1">
      <alignment horizontal="center"/>
    </xf>
    <xf numFmtId="49" fontId="4" fillId="0" borderId="45" xfId="0" applyNumberFormat="1" applyFont="1" applyBorder="1" applyAlignment="1">
      <alignment horizontal="center"/>
    </xf>
    <xf numFmtId="49" fontId="4" fillId="0" borderId="32" xfId="0" applyNumberFormat="1" applyFont="1" applyBorder="1" applyAlignment="1">
      <alignment horizontal="center"/>
    </xf>
    <xf numFmtId="49" fontId="4" fillId="0" borderId="35" xfId="0" applyNumberFormat="1" applyFont="1" applyBorder="1" applyAlignment="1">
      <alignment horizontal="center"/>
    </xf>
    <xf numFmtId="49" fontId="4" fillId="0" borderId="67" xfId="0" applyNumberFormat="1" applyFont="1" applyBorder="1" applyAlignment="1">
      <alignment horizontal="center"/>
    </xf>
    <xf numFmtId="49" fontId="4" fillId="0" borderId="39" xfId="0" applyNumberFormat="1" applyFont="1" applyBorder="1" applyAlignment="1">
      <alignment horizontal="center"/>
    </xf>
    <xf numFmtId="0" fontId="2" fillId="4" borderId="38" xfId="0" applyFont="1" applyFill="1" applyBorder="1" applyAlignment="1">
      <alignment horizontal="right"/>
    </xf>
    <xf numFmtId="0" fontId="2" fillId="4" borderId="39" xfId="0" applyFont="1" applyFill="1" applyBorder="1" applyAlignment="1">
      <alignment horizontal="right"/>
    </xf>
    <xf numFmtId="0" fontId="4" fillId="0" borderId="73" xfId="0" applyFont="1" applyBorder="1" applyAlignment="1">
      <alignment vertical="center" wrapText="1"/>
    </xf>
    <xf numFmtId="0" fontId="4" fillId="0" borderId="75" xfId="0" applyFont="1" applyBorder="1" applyAlignment="1">
      <alignment vertical="center" wrapText="1"/>
    </xf>
    <xf numFmtId="0" fontId="2" fillId="0" borderId="50" xfId="0" applyFont="1" applyBorder="1" applyAlignment="1">
      <alignment horizontal="center" vertical="center"/>
    </xf>
    <xf numFmtId="0" fontId="2" fillId="0" borderId="50" xfId="0" applyFont="1" applyBorder="1" applyAlignment="1">
      <alignment horizontal="center"/>
    </xf>
    <xf numFmtId="0" fontId="4" fillId="4" borderId="18" xfId="0" applyFont="1" applyFill="1" applyBorder="1" applyAlignment="1">
      <alignment horizontal="center" vertical="center"/>
    </xf>
    <xf numFmtId="0" fontId="4" fillId="4" borderId="30" xfId="0" applyFont="1" applyFill="1" applyBorder="1" applyAlignment="1">
      <alignment horizontal="center" vertical="center"/>
    </xf>
    <xf numFmtId="0" fontId="4" fillId="7" borderId="51" xfId="0" applyFont="1" applyFill="1" applyBorder="1" applyAlignment="1" applyProtection="1">
      <alignment horizontal="right"/>
      <protection locked="0"/>
    </xf>
    <xf numFmtId="0" fontId="4" fillId="7" borderId="18" xfId="0" applyFont="1" applyFill="1" applyBorder="1" applyAlignment="1" applyProtection="1">
      <alignment horizontal="right"/>
      <protection locked="0"/>
    </xf>
    <xf numFmtId="49" fontId="4" fillId="0" borderId="11" xfId="0" applyNumberFormat="1" applyFont="1" applyBorder="1" applyAlignment="1">
      <alignment horizontal="center"/>
    </xf>
    <xf numFmtId="0" fontId="3" fillId="0" borderId="56" xfId="0" applyFont="1" applyBorder="1" applyAlignment="1">
      <alignment vertical="center"/>
    </xf>
    <xf numFmtId="0" fontId="3" fillId="0" borderId="11" xfId="0" applyFont="1" applyBorder="1" applyAlignment="1">
      <alignment vertical="center"/>
    </xf>
    <xf numFmtId="0" fontId="3" fillId="0" borderId="44" xfId="0" applyFont="1" applyBorder="1" applyAlignment="1">
      <alignment vertical="center"/>
    </xf>
    <xf numFmtId="0" fontId="4" fillId="4" borderId="51" xfId="0" applyFont="1" applyFill="1" applyBorder="1" applyAlignment="1">
      <alignment horizontal="center" vertical="center" wrapText="1"/>
    </xf>
    <xf numFmtId="0" fontId="4" fillId="0" borderId="11" xfId="0" applyFont="1" applyBorder="1" applyAlignment="1">
      <alignment horizontal="center"/>
    </xf>
    <xf numFmtId="0" fontId="4" fillId="0" borderId="11" xfId="0" applyFont="1" applyBorder="1" applyAlignment="1">
      <alignment horizontal="center" vertical="center"/>
    </xf>
    <xf numFmtId="0" fontId="21" fillId="0" borderId="1" xfId="0" applyFont="1" applyBorder="1" applyAlignment="1">
      <alignment horizontal="left"/>
    </xf>
    <xf numFmtId="0" fontId="10" fillId="0" borderId="1" xfId="0" applyFont="1" applyBorder="1" applyAlignment="1">
      <alignment horizontal="left"/>
    </xf>
    <xf numFmtId="0" fontId="3" fillId="0" borderId="60" xfId="0" applyFont="1" applyBorder="1" applyAlignment="1">
      <alignment horizontal="left" wrapText="1"/>
    </xf>
    <xf numFmtId="0" fontId="3" fillId="0" borderId="26" xfId="0" applyFont="1" applyBorder="1" applyAlignment="1">
      <alignment horizontal="left" wrapText="1"/>
    </xf>
    <xf numFmtId="0" fontId="3" fillId="0" borderId="7" xfId="0" applyFont="1" applyBorder="1" applyAlignment="1">
      <alignment horizontal="left" wrapText="1"/>
    </xf>
    <xf numFmtId="0" fontId="4" fillId="4" borderId="51" xfId="0" applyFont="1" applyFill="1" applyBorder="1" applyAlignment="1">
      <alignment horizontal="right"/>
    </xf>
    <xf numFmtId="0" fontId="4" fillId="4" borderId="18" xfId="0" applyFont="1" applyFill="1" applyBorder="1" applyAlignment="1">
      <alignment horizontal="right"/>
    </xf>
    <xf numFmtId="0" fontId="4" fillId="4" borderId="30" xfId="0" applyFont="1" applyFill="1" applyBorder="1" applyAlignment="1">
      <alignment horizontal="right"/>
    </xf>
    <xf numFmtId="0" fontId="3" fillId="0" borderId="32" xfId="0" applyFont="1" applyBorder="1" applyAlignment="1">
      <alignment horizontal="left" wrapText="1"/>
    </xf>
    <xf numFmtId="0" fontId="3" fillId="0" borderId="0" xfId="0" applyFont="1" applyAlignment="1">
      <alignment horizontal="left" wrapText="1"/>
    </xf>
    <xf numFmtId="0" fontId="3" fillId="0" borderId="54" xfId="0" applyFont="1" applyBorder="1" applyAlignment="1">
      <alignment horizontal="left" wrapText="1"/>
    </xf>
    <xf numFmtId="49" fontId="4" fillId="0" borderId="11" xfId="0" applyNumberFormat="1" applyFont="1" applyBorder="1" applyAlignment="1">
      <alignment horizontal="center" vertical="top"/>
    </xf>
    <xf numFmtId="49" fontId="4" fillId="0" borderId="26" xfId="0" applyNumberFormat="1" applyFont="1" applyBorder="1" applyAlignment="1">
      <alignment horizontal="center"/>
    </xf>
    <xf numFmtId="0" fontId="2" fillId="4" borderId="10" xfId="0" applyFont="1" applyFill="1" applyBorder="1" applyAlignment="1">
      <alignment horizontal="right"/>
    </xf>
    <xf numFmtId="0" fontId="2" fillId="4" borderId="3" xfId="0" applyFont="1" applyFill="1" applyBorder="1" applyAlignment="1">
      <alignment horizontal="right"/>
    </xf>
    <xf numFmtId="0" fontId="4" fillId="2" borderId="4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57" xfId="0" applyFont="1" applyBorder="1" applyAlignment="1">
      <alignment horizontal="center"/>
    </xf>
    <xf numFmtId="0" fontId="4" fillId="0" borderId="58" xfId="0" applyFont="1" applyBorder="1" applyAlignment="1">
      <alignment horizontal="center"/>
    </xf>
    <xf numFmtId="0" fontId="4" fillId="0" borderId="61" xfId="0" applyFont="1" applyBorder="1" applyAlignment="1">
      <alignment horizontal="center"/>
    </xf>
    <xf numFmtId="0" fontId="4" fillId="0" borderId="25" xfId="0" applyFont="1" applyBorder="1" applyAlignment="1">
      <alignment horizontal="center"/>
    </xf>
    <xf numFmtId="7" fontId="17" fillId="0" borderId="31" xfId="2" applyNumberFormat="1" applyFont="1" applyBorder="1" applyAlignment="1">
      <alignment horizontal="center" vertical="top"/>
    </xf>
    <xf numFmtId="0" fontId="21" fillId="0" borderId="56" xfId="0" applyFont="1" applyBorder="1"/>
    <xf numFmtId="0" fontId="21" fillId="0" borderId="11" xfId="0" applyFont="1" applyBorder="1"/>
    <xf numFmtId="0" fontId="21" fillId="0" borderId="44" xfId="0" applyFont="1" applyBorder="1"/>
    <xf numFmtId="0" fontId="21" fillId="0" borderId="61" xfId="0" applyFont="1" applyBorder="1"/>
    <xf numFmtId="0" fontId="22" fillId="0" borderId="25" xfId="0" applyFont="1" applyBorder="1"/>
    <xf numFmtId="0" fontId="22" fillId="0" borderId="41" xfId="0" applyFont="1" applyBorder="1"/>
    <xf numFmtId="0" fontId="2" fillId="0" borderId="5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0" xfId="0" applyFont="1" applyAlignment="1">
      <alignment horizontal="center" vertical="center" wrapText="1"/>
    </xf>
  </cellXfs>
  <cellStyles count="5">
    <cellStyle name="Comma" xfId="1" builtinId="3"/>
    <cellStyle name="Currency" xfId="2" builtinId="4"/>
    <cellStyle name="Normal" xfId="0" builtinId="0"/>
    <cellStyle name="Normal 2" xfId="4" xr:uid="{00000000-0005-0000-0000-000003000000}"/>
    <cellStyle name="Percent" xfId="3" builtinId="5"/>
  </cellStyles>
  <dxfs count="0"/>
  <tableStyles count="0" defaultTableStyle="TableStyleMedium9" defaultPivotStyle="PivotStyleLight16"/>
  <colors>
    <mruColors>
      <color rgb="FFEEF6F5"/>
      <color rgb="FFFBF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topLeftCell="A3" zoomScale="115" zoomScaleNormal="115" workbookViewId="0">
      <selection activeCell="B24" sqref="B24:C24"/>
    </sheetView>
  </sheetViews>
  <sheetFormatPr defaultColWidth="9.140625" defaultRowHeight="12.75"/>
  <cols>
    <col min="1" max="1" width="4.42578125" style="184" customWidth="1"/>
    <col min="2" max="2" width="9.140625" style="161"/>
    <col min="3" max="3" width="26.42578125" style="161" customWidth="1"/>
    <col min="4" max="4" width="22" style="161" customWidth="1"/>
    <col min="5" max="5" width="18.42578125" style="161" customWidth="1"/>
    <col min="6" max="6" width="16.42578125" style="161" customWidth="1"/>
    <col min="7" max="7" width="11.85546875" style="161" customWidth="1"/>
    <col min="8" max="8" width="11.7109375" style="161" customWidth="1"/>
    <col min="9" max="9" width="29.7109375" style="161" customWidth="1"/>
    <col min="10" max="16384" width="9.140625" style="161"/>
  </cols>
  <sheetData>
    <row r="1" spans="1:6" s="159" customFormat="1" ht="20.100000000000001" customHeight="1" thickBot="1">
      <c r="A1" s="319" t="s">
        <v>25</v>
      </c>
      <c r="B1" s="320"/>
      <c r="C1" s="320"/>
      <c r="D1" s="320"/>
      <c r="E1" s="320"/>
      <c r="F1" s="321"/>
    </row>
    <row r="2" spans="1:6" s="159" customFormat="1" ht="18" customHeight="1" thickBot="1">
      <c r="A2" s="313" t="s">
        <v>185</v>
      </c>
      <c r="B2" s="314"/>
      <c r="C2" s="314"/>
      <c r="D2" s="314"/>
      <c r="E2" s="314"/>
      <c r="F2" s="315"/>
    </row>
    <row r="3" spans="1:6" ht="11.25" customHeight="1">
      <c r="A3" s="322"/>
      <c r="B3" s="323"/>
      <c r="C3" s="323"/>
      <c r="D3" s="323"/>
      <c r="E3" s="323"/>
      <c r="F3" s="324"/>
    </row>
    <row r="4" spans="1:6" s="180" customFormat="1" ht="30.75" customHeight="1">
      <c r="A4" s="325" t="s">
        <v>186</v>
      </c>
      <c r="B4" s="326"/>
      <c r="C4" s="326"/>
      <c r="D4" s="299"/>
      <c r="E4" s="299"/>
      <c r="F4" s="300"/>
    </row>
    <row r="5" spans="1:6" s="180" customFormat="1" ht="15.75">
      <c r="A5" s="327" t="s">
        <v>210</v>
      </c>
      <c r="B5" s="328"/>
      <c r="C5" s="328"/>
      <c r="D5" s="299"/>
      <c r="E5" s="299"/>
      <c r="F5" s="300"/>
    </row>
    <row r="6" spans="1:6" s="180" customFormat="1" ht="15.75">
      <c r="A6" s="327" t="s">
        <v>11</v>
      </c>
      <c r="B6" s="328"/>
      <c r="C6" s="328"/>
      <c r="D6" s="299"/>
      <c r="E6" s="299"/>
      <c r="F6" s="300"/>
    </row>
    <row r="7" spans="1:6" s="180" customFormat="1" ht="15.75">
      <c r="A7" s="327" t="s">
        <v>187</v>
      </c>
      <c r="B7" s="328"/>
      <c r="C7" s="328"/>
      <c r="D7" s="301"/>
      <c r="E7" s="301"/>
      <c r="F7" s="302"/>
    </row>
    <row r="8" spans="1:6" s="180" customFormat="1" ht="15.75">
      <c r="A8" s="327" t="s">
        <v>188</v>
      </c>
      <c r="B8" s="328"/>
      <c r="C8" s="328"/>
      <c r="D8" s="301"/>
      <c r="E8" s="301"/>
      <c r="F8" s="302"/>
    </row>
    <row r="9" spans="1:6" ht="12" customHeight="1">
      <c r="A9" s="310"/>
      <c r="B9" s="311"/>
      <c r="C9" s="311"/>
      <c r="D9" s="311"/>
      <c r="E9" s="311"/>
      <c r="F9" s="312"/>
    </row>
    <row r="10" spans="1:6" s="180" customFormat="1" ht="15.75">
      <c r="A10" s="327" t="s">
        <v>189</v>
      </c>
      <c r="B10" s="328"/>
      <c r="C10" s="328"/>
      <c r="D10" s="299"/>
      <c r="E10" s="299"/>
      <c r="F10" s="300"/>
    </row>
    <row r="11" spans="1:6" s="180" customFormat="1" ht="15.75">
      <c r="A11" s="327" t="s">
        <v>190</v>
      </c>
      <c r="B11" s="328"/>
      <c r="C11" s="328"/>
      <c r="D11" s="303"/>
      <c r="E11" s="303"/>
      <c r="F11" s="304"/>
    </row>
    <row r="12" spans="1:6" s="181" customFormat="1" ht="12" customHeight="1" thickBot="1">
      <c r="A12" s="305"/>
      <c r="B12" s="306"/>
      <c r="C12" s="306"/>
      <c r="D12" s="306"/>
      <c r="E12" s="306"/>
      <c r="F12" s="307"/>
    </row>
    <row r="13" spans="1:6" s="180" customFormat="1" ht="16.5" thickBot="1">
      <c r="A13" s="308" t="s">
        <v>191</v>
      </c>
      <c r="B13" s="294"/>
      <c r="C13" s="294"/>
      <c r="D13" s="294"/>
      <c r="E13" s="294"/>
      <c r="F13" s="309"/>
    </row>
    <row r="14" spans="1:6" s="180" customFormat="1" ht="15.75">
      <c r="A14" s="329"/>
      <c r="B14" s="330"/>
      <c r="C14" s="331"/>
      <c r="D14" s="132" t="s">
        <v>192</v>
      </c>
      <c r="E14" s="133" t="s">
        <v>193</v>
      </c>
      <c r="F14" s="134"/>
    </row>
    <row r="15" spans="1:6" s="180" customFormat="1" ht="15.75">
      <c r="A15" s="332" t="s">
        <v>194</v>
      </c>
      <c r="B15" s="333"/>
      <c r="C15" s="334"/>
      <c r="D15" s="129"/>
      <c r="E15" s="130"/>
      <c r="F15" s="135"/>
    </row>
    <row r="16" spans="1:6" s="180" customFormat="1" ht="15.75">
      <c r="A16" s="332" t="s">
        <v>195</v>
      </c>
      <c r="B16" s="333"/>
      <c r="C16" s="334"/>
      <c r="D16" s="129"/>
      <c r="E16" s="130"/>
      <c r="F16" s="135"/>
    </row>
    <row r="17" spans="1:9" s="180" customFormat="1" ht="15.75">
      <c r="A17" s="332" t="s">
        <v>196</v>
      </c>
      <c r="B17" s="333"/>
      <c r="C17" s="334"/>
      <c r="D17" s="129"/>
      <c r="E17" s="130"/>
      <c r="F17" s="135"/>
    </row>
    <row r="18" spans="1:9" s="180" customFormat="1" ht="15.75">
      <c r="A18" s="332" t="s">
        <v>197</v>
      </c>
      <c r="B18" s="333"/>
      <c r="C18" s="334"/>
      <c r="D18" s="129"/>
      <c r="E18" s="130"/>
      <c r="F18" s="135"/>
    </row>
    <row r="19" spans="1:9" s="180" customFormat="1" ht="15.75">
      <c r="A19" s="332" t="s">
        <v>198</v>
      </c>
      <c r="B19" s="333"/>
      <c r="C19" s="334"/>
      <c r="D19" s="129"/>
      <c r="E19" s="130"/>
      <c r="F19" s="135"/>
    </row>
    <row r="20" spans="1:9" ht="12" customHeight="1" thickBot="1">
      <c r="A20" s="316"/>
      <c r="B20" s="317"/>
      <c r="C20" s="317"/>
      <c r="D20" s="317"/>
      <c r="E20" s="317"/>
      <c r="F20" s="318"/>
    </row>
    <row r="21" spans="1:9" s="159" customFormat="1" ht="18" customHeight="1" thickBot="1">
      <c r="A21" s="313" t="s">
        <v>201</v>
      </c>
      <c r="B21" s="314"/>
      <c r="C21" s="314"/>
      <c r="D21" s="314"/>
      <c r="E21" s="314"/>
      <c r="F21" s="315"/>
    </row>
    <row r="22" spans="1:9" s="180" customFormat="1" ht="15.95" customHeight="1" thickBot="1">
      <c r="A22" s="308" t="str">
        <f>_xlfn.CONCAT("A.1. - FACULTY / ADMINISTRATIVE SALARY (fringe at ",TEXT(100*'Valid Values and Workbook Info'!$B$10,"##.##"),"%)")</f>
        <v>A.1. - FACULTY / ADMINISTRATIVE SALARY (fringe at 30.47%)</v>
      </c>
      <c r="B22" s="294"/>
      <c r="C22" s="294"/>
      <c r="D22" s="294"/>
      <c r="E22" s="294"/>
      <c r="F22" s="309"/>
    </row>
    <row r="23" spans="1:9" s="182" customFormat="1" ht="15.95" customHeight="1" thickBot="1">
      <c r="A23" s="149" t="s">
        <v>204</v>
      </c>
      <c r="B23" s="294" t="s">
        <v>202</v>
      </c>
      <c r="C23" s="294"/>
      <c r="D23" s="150" t="s">
        <v>176</v>
      </c>
      <c r="E23" s="156" t="s">
        <v>203</v>
      </c>
      <c r="F23" s="157" t="s">
        <v>20</v>
      </c>
    </row>
    <row r="24" spans="1:9" s="183" customFormat="1" ht="15.95" customHeight="1">
      <c r="A24" s="152">
        <v>1</v>
      </c>
      <c r="B24" s="295"/>
      <c r="C24" s="295"/>
      <c r="D24" s="153"/>
      <c r="E24" s="154"/>
      <c r="F24" s="155"/>
      <c r="H24" s="261"/>
      <c r="I24" s="261"/>
    </row>
    <row r="25" spans="1:9" s="183" customFormat="1" ht="15.95" customHeight="1">
      <c r="A25" s="136">
        <f>A24+1</f>
        <v>2</v>
      </c>
      <c r="B25" s="292"/>
      <c r="C25" s="292"/>
      <c r="D25" s="139"/>
      <c r="E25" s="140"/>
      <c r="F25" s="141"/>
      <c r="H25" s="261"/>
      <c r="I25" s="261"/>
    </row>
    <row r="26" spans="1:9" s="183" customFormat="1" ht="15.95" customHeight="1">
      <c r="A26" s="136">
        <f t="shared" ref="A26:A51" si="0">A25+1</f>
        <v>3</v>
      </c>
      <c r="B26" s="292"/>
      <c r="C26" s="292"/>
      <c r="D26" s="139"/>
      <c r="E26" s="140"/>
      <c r="F26" s="141"/>
      <c r="H26" s="261"/>
      <c r="I26" s="261"/>
    </row>
    <row r="27" spans="1:9" s="183" customFormat="1" ht="15.95" customHeight="1">
      <c r="A27" s="136">
        <f t="shared" si="0"/>
        <v>4</v>
      </c>
      <c r="B27" s="292"/>
      <c r="C27" s="292"/>
      <c r="D27" s="139"/>
      <c r="E27" s="140"/>
      <c r="F27" s="141"/>
      <c r="H27" s="261"/>
      <c r="I27" s="261"/>
    </row>
    <row r="28" spans="1:9" s="183" customFormat="1" ht="15.95" customHeight="1">
      <c r="A28" s="136">
        <f t="shared" si="0"/>
        <v>5</v>
      </c>
      <c r="B28" s="292"/>
      <c r="C28" s="292"/>
      <c r="D28" s="139"/>
      <c r="E28" s="140"/>
      <c r="F28" s="141"/>
      <c r="H28" s="261"/>
      <c r="I28" s="261"/>
    </row>
    <row r="29" spans="1:9" s="183" customFormat="1" ht="15.95" customHeight="1" thickBot="1">
      <c r="A29" s="136">
        <f t="shared" si="0"/>
        <v>6</v>
      </c>
      <c r="B29" s="292"/>
      <c r="C29" s="292"/>
      <c r="D29" s="139"/>
      <c r="E29" s="140"/>
      <c r="F29" s="141"/>
      <c r="H29" s="261"/>
      <c r="I29" s="261"/>
    </row>
    <row r="30" spans="1:9" s="183" customFormat="1" ht="15.95" hidden="1" customHeight="1">
      <c r="A30" s="136">
        <f t="shared" si="0"/>
        <v>7</v>
      </c>
      <c r="B30" s="292"/>
      <c r="C30" s="292"/>
      <c r="D30" s="139"/>
      <c r="E30" s="140"/>
      <c r="F30" s="141"/>
    </row>
    <row r="31" spans="1:9" s="183" customFormat="1" ht="15.95" hidden="1" customHeight="1">
      <c r="A31" s="136">
        <f t="shared" si="0"/>
        <v>8</v>
      </c>
      <c r="B31" s="292"/>
      <c r="C31" s="292"/>
      <c r="D31" s="139"/>
      <c r="E31" s="140"/>
      <c r="F31" s="141"/>
    </row>
    <row r="32" spans="1:9" s="183" customFormat="1" ht="15.95" hidden="1" customHeight="1">
      <c r="A32" s="136">
        <f t="shared" si="0"/>
        <v>9</v>
      </c>
      <c r="B32" s="292"/>
      <c r="C32" s="292"/>
      <c r="D32" s="139"/>
      <c r="E32" s="140"/>
      <c r="F32" s="141"/>
    </row>
    <row r="33" spans="1:9" s="183" customFormat="1" ht="15.95" hidden="1" customHeight="1">
      <c r="A33" s="136">
        <f t="shared" si="0"/>
        <v>10</v>
      </c>
      <c r="B33" s="292"/>
      <c r="C33" s="292"/>
      <c r="D33" s="139"/>
      <c r="E33" s="140"/>
      <c r="F33" s="141"/>
    </row>
    <row r="34" spans="1:9" s="183" customFormat="1" ht="15.95" hidden="1" customHeight="1">
      <c r="A34" s="136">
        <f t="shared" si="0"/>
        <v>11</v>
      </c>
      <c r="B34" s="292"/>
      <c r="C34" s="292"/>
      <c r="D34" s="139"/>
      <c r="E34" s="140"/>
      <c r="F34" s="141"/>
    </row>
    <row r="35" spans="1:9" s="183" customFormat="1" ht="15.95" hidden="1" customHeight="1">
      <c r="A35" s="136">
        <f t="shared" si="0"/>
        <v>12</v>
      </c>
      <c r="B35" s="292"/>
      <c r="C35" s="292"/>
      <c r="D35" s="139"/>
      <c r="E35" s="140"/>
      <c r="F35" s="141"/>
    </row>
    <row r="36" spans="1:9" s="183" customFormat="1" ht="15.95" hidden="1" customHeight="1">
      <c r="A36" s="136">
        <f t="shared" si="0"/>
        <v>13</v>
      </c>
      <c r="B36" s="292"/>
      <c r="C36" s="292"/>
      <c r="D36" s="139"/>
      <c r="E36" s="140"/>
      <c r="F36" s="141"/>
    </row>
    <row r="37" spans="1:9" s="183" customFormat="1" ht="15.95" hidden="1" customHeight="1">
      <c r="A37" s="136">
        <f t="shared" si="0"/>
        <v>14</v>
      </c>
      <c r="B37" s="292"/>
      <c r="C37" s="292"/>
      <c r="D37" s="139"/>
      <c r="E37" s="140"/>
      <c r="F37" s="141"/>
    </row>
    <row r="38" spans="1:9" s="183" customFormat="1" ht="15.95" hidden="1" customHeight="1">
      <c r="A38" s="136">
        <f t="shared" si="0"/>
        <v>15</v>
      </c>
      <c r="B38" s="292"/>
      <c r="C38" s="292"/>
      <c r="D38" s="139"/>
      <c r="E38" s="140"/>
      <c r="F38" s="141"/>
    </row>
    <row r="39" spans="1:9" s="183" customFormat="1" ht="15.95" hidden="1" customHeight="1">
      <c r="A39" s="138">
        <f t="shared" si="0"/>
        <v>16</v>
      </c>
      <c r="B39" s="291"/>
      <c r="C39" s="291"/>
      <c r="D39" s="145"/>
      <c r="E39" s="146"/>
      <c r="F39" s="147"/>
    </row>
    <row r="40" spans="1:9" s="183" customFormat="1" ht="15.95" hidden="1" customHeight="1">
      <c r="A40" s="136">
        <f t="shared" si="0"/>
        <v>17</v>
      </c>
      <c r="B40" s="292"/>
      <c r="C40" s="292"/>
      <c r="D40" s="139"/>
      <c r="E40" s="140"/>
      <c r="F40" s="141"/>
    </row>
    <row r="41" spans="1:9" s="183" customFormat="1" ht="15.95" hidden="1" customHeight="1">
      <c r="A41" s="136">
        <f t="shared" si="0"/>
        <v>18</v>
      </c>
      <c r="B41" s="292"/>
      <c r="C41" s="292"/>
      <c r="D41" s="139"/>
      <c r="E41" s="140"/>
      <c r="F41" s="141"/>
    </row>
    <row r="42" spans="1:9" s="183" customFormat="1" ht="15.95" hidden="1" customHeight="1">
      <c r="A42" s="136">
        <f t="shared" si="0"/>
        <v>19</v>
      </c>
      <c r="B42" s="292"/>
      <c r="C42" s="292"/>
      <c r="D42" s="139"/>
      <c r="E42" s="140"/>
      <c r="F42" s="141"/>
    </row>
    <row r="43" spans="1:9" s="183" customFormat="1" ht="15.95" hidden="1" customHeight="1" thickBot="1">
      <c r="A43" s="137">
        <f t="shared" si="0"/>
        <v>20</v>
      </c>
      <c r="B43" s="293"/>
      <c r="C43" s="293"/>
      <c r="D43" s="142"/>
      <c r="E43" s="143"/>
      <c r="F43" s="144"/>
    </row>
    <row r="44" spans="1:9" s="180" customFormat="1" ht="15.95" customHeight="1" thickBot="1">
      <c r="A44" s="296" t="str">
        <f>_xlfn.CONCAT("A.2. - Staff Salary (fringe at ",TEXT(100*'Valid Values and Workbook Info'!$B$11,"##.##"),"%)")</f>
        <v>A.2. - Staff Salary (fringe at 59.16%)</v>
      </c>
      <c r="B44" s="297"/>
      <c r="C44" s="297"/>
      <c r="D44" s="297"/>
      <c r="E44" s="297"/>
      <c r="F44" s="298"/>
    </row>
    <row r="45" spans="1:9" s="182" customFormat="1" ht="15.95" customHeight="1" thickBot="1">
      <c r="A45" s="149" t="s">
        <v>204</v>
      </c>
      <c r="B45" s="294" t="s">
        <v>202</v>
      </c>
      <c r="C45" s="294"/>
      <c r="D45" s="150" t="s">
        <v>176</v>
      </c>
      <c r="E45" s="156" t="s">
        <v>203</v>
      </c>
      <c r="F45" s="157" t="s">
        <v>20</v>
      </c>
    </row>
    <row r="46" spans="1:9" s="183" customFormat="1" ht="15.95" customHeight="1">
      <c r="A46" s="152">
        <v>1</v>
      </c>
      <c r="B46" s="295"/>
      <c r="C46" s="295"/>
      <c r="D46" s="153"/>
      <c r="E46" s="154"/>
      <c r="F46" s="155"/>
      <c r="H46" s="261"/>
      <c r="I46" s="261"/>
    </row>
    <row r="47" spans="1:9" s="183" customFormat="1" ht="15.95" customHeight="1">
      <c r="A47" s="136">
        <f t="shared" si="0"/>
        <v>2</v>
      </c>
      <c r="B47" s="292"/>
      <c r="C47" s="292"/>
      <c r="D47" s="139"/>
      <c r="E47" s="140"/>
      <c r="F47" s="141"/>
      <c r="H47" s="261"/>
      <c r="I47" s="261"/>
    </row>
    <row r="48" spans="1:9" s="183" customFormat="1" ht="15.75" customHeight="1">
      <c r="A48" s="138">
        <f t="shared" si="0"/>
        <v>3</v>
      </c>
      <c r="B48" s="291"/>
      <c r="C48" s="291"/>
      <c r="D48" s="145"/>
      <c r="E48" s="146"/>
      <c r="F48" s="147"/>
      <c r="H48" s="261"/>
      <c r="I48" s="261"/>
    </row>
    <row r="49" spans="1:9" s="183" customFormat="1" ht="15.95" customHeight="1">
      <c r="A49" s="136">
        <f t="shared" si="0"/>
        <v>4</v>
      </c>
      <c r="B49" s="292"/>
      <c r="C49" s="292"/>
      <c r="D49" s="139"/>
      <c r="E49" s="140"/>
      <c r="F49" s="141"/>
      <c r="H49" s="261"/>
      <c r="I49" s="261"/>
    </row>
    <row r="50" spans="1:9" s="183" customFormat="1" ht="15.95" customHeight="1">
      <c r="A50" s="138">
        <f t="shared" si="0"/>
        <v>5</v>
      </c>
      <c r="B50" s="291"/>
      <c r="C50" s="291"/>
      <c r="D50" s="145"/>
      <c r="E50" s="146"/>
      <c r="F50" s="147"/>
      <c r="H50" s="261"/>
      <c r="I50" s="261"/>
    </row>
    <row r="51" spans="1:9" s="183" customFormat="1" ht="15.95" customHeight="1" thickBot="1">
      <c r="A51" s="137">
        <f t="shared" si="0"/>
        <v>6</v>
      </c>
      <c r="B51" s="293"/>
      <c r="C51" s="293"/>
      <c r="D51" s="142"/>
      <c r="E51" s="143"/>
      <c r="F51" s="144"/>
      <c r="H51" s="261"/>
      <c r="I51" s="261"/>
    </row>
    <row r="67" spans="3:6" ht="18" hidden="1">
      <c r="C67" s="127" t="s">
        <v>175</v>
      </c>
      <c r="D67" s="127" t="s">
        <v>176</v>
      </c>
      <c r="E67" s="127" t="s">
        <v>177</v>
      </c>
      <c r="F67" s="127" t="s">
        <v>178</v>
      </c>
    </row>
    <row r="68" spans="3:6" ht="18" hidden="1">
      <c r="C68" s="128" t="s">
        <v>205</v>
      </c>
      <c r="D68" s="128"/>
      <c r="E68" s="66" t="s">
        <v>179</v>
      </c>
      <c r="F68" s="66" t="s">
        <v>180</v>
      </c>
    </row>
    <row r="69" spans="3:6" ht="18" hidden="1">
      <c r="C69" s="128" t="s">
        <v>206</v>
      </c>
      <c r="D69" s="128"/>
      <c r="E69" s="66" t="s">
        <v>181</v>
      </c>
      <c r="F69" s="66" t="s">
        <v>182</v>
      </c>
    </row>
    <row r="70" spans="3:6" ht="18" hidden="1">
      <c r="C70" s="128" t="s">
        <v>207</v>
      </c>
      <c r="D70" s="128"/>
      <c r="E70" s="66" t="s">
        <v>183</v>
      </c>
      <c r="F70" s="66"/>
    </row>
    <row r="71" spans="3:6" ht="18" hidden="1">
      <c r="C71" s="128" t="s">
        <v>208</v>
      </c>
      <c r="D71" s="128"/>
      <c r="E71" s="66" t="s">
        <v>184</v>
      </c>
      <c r="F71" s="66"/>
    </row>
    <row r="72" spans="3:6" ht="18" hidden="1">
      <c r="C72" s="128" t="s">
        <v>209</v>
      </c>
      <c r="D72" s="128"/>
      <c r="E72" s="66"/>
      <c r="F72" s="66"/>
    </row>
  </sheetData>
  <mergeCells count="58">
    <mergeCell ref="A14:C14"/>
    <mergeCell ref="A15:C15"/>
    <mergeCell ref="A16:C16"/>
    <mergeCell ref="A6:C6"/>
    <mergeCell ref="A19:C19"/>
    <mergeCell ref="A17:C17"/>
    <mergeCell ref="A18:C18"/>
    <mergeCell ref="A7:C7"/>
    <mergeCell ref="A8:C8"/>
    <mergeCell ref="A10:C10"/>
    <mergeCell ref="A11:C11"/>
    <mergeCell ref="A2:F2"/>
    <mergeCell ref="A1:F1"/>
    <mergeCell ref="A3:F3"/>
    <mergeCell ref="D4:F4"/>
    <mergeCell ref="D5:F5"/>
    <mergeCell ref="A4:C4"/>
    <mergeCell ref="A5:C5"/>
    <mergeCell ref="D6:F6"/>
    <mergeCell ref="D7:F7"/>
    <mergeCell ref="B29:C29"/>
    <mergeCell ref="D8:F8"/>
    <mergeCell ref="D10:F10"/>
    <mergeCell ref="D11:F11"/>
    <mergeCell ref="A12:F12"/>
    <mergeCell ref="A13:F13"/>
    <mergeCell ref="B23:C23"/>
    <mergeCell ref="A9:F9"/>
    <mergeCell ref="A21:F21"/>
    <mergeCell ref="A22:F22"/>
    <mergeCell ref="A20:F20"/>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48:C48"/>
    <mergeCell ref="B49:C49"/>
    <mergeCell ref="B50:C50"/>
    <mergeCell ref="B51:C51"/>
    <mergeCell ref="B42:C42"/>
    <mergeCell ref="B43:C43"/>
    <mergeCell ref="B45:C45"/>
    <mergeCell ref="B46:C46"/>
    <mergeCell ref="B47:C47"/>
    <mergeCell ref="A44:F44"/>
  </mergeCells>
  <dataValidations count="2">
    <dataValidation type="list" allowBlank="1" showInputMessage="1" showErrorMessage="1" sqref="E46:E51 E24:E43" xr:uid="{00000000-0002-0000-0000-000000000000}">
      <formula1>$C$71:$C$72</formula1>
    </dataValidation>
    <dataValidation type="list" allowBlank="1" showInputMessage="1" showErrorMessage="1" sqref="D10:F10" xr:uid="{00000000-0002-0000-0000-000001000000}">
      <formula1>$E$68:$E$71</formula1>
    </dataValidation>
  </dataValidations>
  <pageMargins left="0.45" right="0.4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4"/>
  <sheetViews>
    <sheetView zoomScale="85" zoomScaleNormal="85" workbookViewId="0">
      <selection activeCell="B5" sqref="B5"/>
    </sheetView>
  </sheetViews>
  <sheetFormatPr defaultColWidth="9.140625" defaultRowHeight="12.75"/>
  <cols>
    <col min="1" max="1" width="52.42578125" customWidth="1"/>
    <col min="2" max="2" width="22.42578125" customWidth="1"/>
    <col min="3" max="3" width="22.42578125" style="1" customWidth="1"/>
    <col min="4" max="7" width="22.42578125" customWidth="1"/>
  </cols>
  <sheetData>
    <row r="1" spans="1:7" s="66" customFormat="1" ht="20.100000000000001" customHeight="1" thickBot="1">
      <c r="A1" s="565" t="s">
        <v>25</v>
      </c>
      <c r="B1" s="566"/>
      <c r="C1" s="566"/>
      <c r="D1" s="566"/>
      <c r="E1" s="566"/>
      <c r="F1" s="566"/>
      <c r="G1" s="567"/>
    </row>
    <row r="2" spans="1:7" s="66" customFormat="1" ht="20.100000000000001" customHeight="1" thickBot="1">
      <c r="A2" s="568" t="s">
        <v>10</v>
      </c>
      <c r="B2" s="569"/>
      <c r="C2" s="348">
        <f>'Project Budget Overview'!D4</f>
        <v>0</v>
      </c>
      <c r="D2" s="349"/>
      <c r="E2" s="349"/>
      <c r="F2" s="349"/>
      <c r="G2" s="570"/>
    </row>
    <row r="3" spans="1:7" s="66" customFormat="1" ht="20.100000000000001" customHeight="1" thickBot="1">
      <c r="A3" s="568" t="s">
        <v>11</v>
      </c>
      <c r="B3" s="569"/>
      <c r="C3" s="348">
        <f>'Project Budget Overview'!D6</f>
        <v>0</v>
      </c>
      <c r="D3" s="349"/>
      <c r="E3" s="349"/>
      <c r="F3" s="349"/>
      <c r="G3" s="570"/>
    </row>
    <row r="4" spans="1:7" s="82" customFormat="1" ht="39.75" customHeight="1" thickBot="1">
      <c r="A4" s="79" t="s">
        <v>231</v>
      </c>
      <c r="B4" s="80" t="s">
        <v>149</v>
      </c>
      <c r="C4" s="81" t="s">
        <v>150</v>
      </c>
      <c r="D4" s="81" t="s">
        <v>151</v>
      </c>
      <c r="E4" s="81" t="s">
        <v>152</v>
      </c>
      <c r="F4" s="81" t="s">
        <v>153</v>
      </c>
      <c r="G4" s="89" t="s">
        <v>275</v>
      </c>
    </row>
    <row r="5" spans="1:7" ht="30" customHeight="1" thickBot="1">
      <c r="A5" s="83" t="s">
        <v>232</v>
      </c>
      <c r="B5" s="185">
        <f>'Proposal Budget Year 1'!R73</f>
        <v>0</v>
      </c>
      <c r="C5" s="186">
        <f>'Proposal Budget Year 2'!R73</f>
        <v>0</v>
      </c>
      <c r="D5" s="187">
        <f>'Proposal Budget Year 3'!R73</f>
        <v>0</v>
      </c>
      <c r="E5" s="187">
        <f>'Proposal Budget Year 4'!R73</f>
        <v>0</v>
      </c>
      <c r="F5" s="187">
        <f>'Proposal Budget Year 5'!R73</f>
        <v>0</v>
      </c>
      <c r="G5" s="188">
        <f t="shared" ref="G5:G11" si="0">SUM(B5:F5)</f>
        <v>0</v>
      </c>
    </row>
    <row r="6" spans="1:7" ht="30" customHeight="1" thickBot="1">
      <c r="A6" s="83" t="s">
        <v>233</v>
      </c>
      <c r="B6" s="189">
        <f>'Proposal Budget Year 1'!R97</f>
        <v>0</v>
      </c>
      <c r="C6" s="187">
        <f>'Proposal Budget Year 2'!R97</f>
        <v>0</v>
      </c>
      <c r="D6" s="187">
        <f>'Proposal Budget Year 3'!R97</f>
        <v>0</v>
      </c>
      <c r="E6" s="187">
        <f>'Proposal Budget Year 4'!R97</f>
        <v>0</v>
      </c>
      <c r="F6" s="187">
        <f>'Proposal Budget Year 5'!R97</f>
        <v>0</v>
      </c>
      <c r="G6" s="188">
        <f t="shared" si="0"/>
        <v>0</v>
      </c>
    </row>
    <row r="7" spans="1:7" ht="30" customHeight="1" thickBot="1">
      <c r="A7" s="83" t="s">
        <v>160</v>
      </c>
      <c r="B7" s="189">
        <f>'Proposal Budget Year 1'!A101</f>
        <v>0</v>
      </c>
      <c r="C7" s="187">
        <f>'Proposal Budget Year 2'!A101</f>
        <v>0</v>
      </c>
      <c r="D7" s="187">
        <f>'Proposal Budget Year 3'!A101</f>
        <v>0</v>
      </c>
      <c r="E7" s="187">
        <f>'Proposal Budget Year 4'!A101</f>
        <v>0</v>
      </c>
      <c r="F7" s="187">
        <f>'Proposal Budget Year 5'!A101</f>
        <v>0</v>
      </c>
      <c r="G7" s="188">
        <f t="shared" si="0"/>
        <v>0</v>
      </c>
    </row>
    <row r="8" spans="1:7" ht="30" customHeight="1" thickBot="1">
      <c r="A8" s="83" t="s">
        <v>161</v>
      </c>
      <c r="B8" s="189">
        <f>'Proposal Budget Year 1'!A105</f>
        <v>0</v>
      </c>
      <c r="C8" s="187">
        <f>'Proposal Budget Year 2'!A105</f>
        <v>0</v>
      </c>
      <c r="D8" s="187">
        <f>'Proposal Budget Year 3'!A105</f>
        <v>0</v>
      </c>
      <c r="E8" s="187">
        <f>'Proposal Budget Year 4'!A105</f>
        <v>0</v>
      </c>
      <c r="F8" s="187">
        <f>'Proposal Budget Year 5'!A105</f>
        <v>0</v>
      </c>
      <c r="G8" s="188">
        <f t="shared" si="0"/>
        <v>0</v>
      </c>
    </row>
    <row r="9" spans="1:7" ht="30" customHeight="1" thickBot="1">
      <c r="A9" s="83" t="s">
        <v>68</v>
      </c>
      <c r="B9" s="189">
        <f>'Proposal Budget Year 1'!R106</f>
        <v>0</v>
      </c>
      <c r="C9" s="187">
        <f>'Proposal Budget Year 2'!R106</f>
        <v>0</v>
      </c>
      <c r="D9" s="187">
        <f>'Proposal Budget Year 3'!R106</f>
        <v>0</v>
      </c>
      <c r="E9" s="187">
        <f>'Proposal Budget Year 4'!R106</f>
        <v>0</v>
      </c>
      <c r="F9" s="187">
        <f>'Proposal Budget Year 5'!R106</f>
        <v>0</v>
      </c>
      <c r="G9" s="188">
        <f t="shared" si="0"/>
        <v>0</v>
      </c>
    </row>
    <row r="10" spans="1:7" ht="30" customHeight="1" thickBot="1">
      <c r="A10" s="83" t="s">
        <v>234</v>
      </c>
      <c r="B10" s="189">
        <f>'Proposal Budget Year 1'!R125</f>
        <v>0</v>
      </c>
      <c r="C10" s="187">
        <f>'Proposal Budget Year 2'!R125</f>
        <v>0</v>
      </c>
      <c r="D10" s="187">
        <f>'Proposal Budget Year 3'!R125</f>
        <v>0</v>
      </c>
      <c r="E10" s="187">
        <f>'Proposal Budget Year 4'!R125</f>
        <v>0</v>
      </c>
      <c r="F10" s="187">
        <f>'Proposal Budget Year 5'!R125</f>
        <v>0</v>
      </c>
      <c r="G10" s="188">
        <f t="shared" si="0"/>
        <v>0</v>
      </c>
    </row>
    <row r="11" spans="1:7" ht="30" customHeight="1" thickBot="1">
      <c r="A11" s="83" t="s">
        <v>235</v>
      </c>
      <c r="B11" s="189">
        <f>'Proposal Budget Year 1'!R129</f>
        <v>0</v>
      </c>
      <c r="C11" s="187">
        <f>'Proposal Budget Year 2'!R129</f>
        <v>0</v>
      </c>
      <c r="D11" s="187">
        <f>'Proposal Budget Year 3'!R129</f>
        <v>0</v>
      </c>
      <c r="E11" s="187">
        <f>'Proposal Budget Year 4'!R129</f>
        <v>0</v>
      </c>
      <c r="F11" s="187">
        <f>'Proposal Budget Year 5'!R129</f>
        <v>0</v>
      </c>
      <c r="G11" s="188">
        <f t="shared" si="0"/>
        <v>0</v>
      </c>
    </row>
    <row r="12" spans="1:7" s="179" customFormat="1" ht="30" customHeight="1" thickBot="1">
      <c r="A12" s="177" t="s">
        <v>237</v>
      </c>
      <c r="B12" s="190">
        <f t="shared" ref="B12:G12" si="1">SUM(B5:B11)</f>
        <v>0</v>
      </c>
      <c r="C12" s="191">
        <f t="shared" si="1"/>
        <v>0</v>
      </c>
      <c r="D12" s="191">
        <f t="shared" si="1"/>
        <v>0</v>
      </c>
      <c r="E12" s="191">
        <f t="shared" si="1"/>
        <v>0</v>
      </c>
      <c r="F12" s="191">
        <f t="shared" si="1"/>
        <v>0</v>
      </c>
      <c r="G12" s="192">
        <f t="shared" si="1"/>
        <v>0</v>
      </c>
    </row>
    <row r="13" spans="1:7" ht="30" customHeight="1" thickBot="1">
      <c r="A13" s="83" t="s">
        <v>236</v>
      </c>
      <c r="B13" s="189">
        <f>'Proposal Budget Year 1'!R137</f>
        <v>0</v>
      </c>
      <c r="C13" s="189">
        <f>'Proposal Budget Year 2'!R137</f>
        <v>0</v>
      </c>
      <c r="D13" s="189">
        <f>'Proposal Budget Year 3'!R137</f>
        <v>0</v>
      </c>
      <c r="E13" s="189">
        <f>'Proposal Budget Year 4'!R137</f>
        <v>0</v>
      </c>
      <c r="F13" s="189">
        <f>'Proposal Budget Year 5'!R137</f>
        <v>0</v>
      </c>
      <c r="G13" s="188">
        <f>SUM(B13:F13)</f>
        <v>0</v>
      </c>
    </row>
    <row r="14" spans="1:7" s="88" customFormat="1" ht="30" customHeight="1" thickBot="1">
      <c r="A14" s="193" t="s">
        <v>238</v>
      </c>
      <c r="B14" s="192">
        <f t="shared" ref="B14:G14" si="2">SUM(B12:B13)</f>
        <v>0</v>
      </c>
      <c r="C14" s="192">
        <f t="shared" si="2"/>
        <v>0</v>
      </c>
      <c r="D14" s="192">
        <f t="shared" si="2"/>
        <v>0</v>
      </c>
      <c r="E14" s="192">
        <f t="shared" si="2"/>
        <v>0</v>
      </c>
      <c r="F14" s="192">
        <f t="shared" si="2"/>
        <v>0</v>
      </c>
      <c r="G14" s="192">
        <f t="shared" si="2"/>
        <v>0</v>
      </c>
    </row>
  </sheetData>
  <sheetProtection sheet="1" objects="1" scenarios="1"/>
  <mergeCells count="5">
    <mergeCell ref="A1:G1"/>
    <mergeCell ref="A2:B2"/>
    <mergeCell ref="C2:G2"/>
    <mergeCell ref="A3:B3"/>
    <mergeCell ref="C3:G3"/>
  </mergeCells>
  <pageMargins left="0.5" right="0.5" top="0.5" bottom="0.5" header="0.5" footer="0.5"/>
  <pageSetup scale="51" orientation="portrait" r:id="rId1"/>
  <headerFooter alignWithMargins="0">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B14" sqref="B14"/>
    </sheetView>
  </sheetViews>
  <sheetFormatPr defaultColWidth="29.42578125" defaultRowHeight="18"/>
  <cols>
    <col min="1" max="1" width="39.140625" style="128" customWidth="1"/>
    <col min="2" max="2" width="29.42578125" style="66"/>
    <col min="3" max="3" width="50" style="66" customWidth="1"/>
    <col min="4" max="258" width="29.42578125" style="66"/>
    <col min="259" max="259" width="50" style="66" customWidth="1"/>
    <col min="260" max="514" width="29.42578125" style="66"/>
    <col min="515" max="515" width="50" style="66" customWidth="1"/>
    <col min="516" max="770" width="29.42578125" style="66"/>
    <col min="771" max="771" width="50" style="66" customWidth="1"/>
    <col min="772" max="1026" width="29.42578125" style="66"/>
    <col min="1027" max="1027" width="50" style="66" customWidth="1"/>
    <col min="1028" max="1282" width="29.42578125" style="66"/>
    <col min="1283" max="1283" width="50" style="66" customWidth="1"/>
    <col min="1284" max="1538" width="29.42578125" style="66"/>
    <col min="1539" max="1539" width="50" style="66" customWidth="1"/>
    <col min="1540" max="1794" width="29.42578125" style="66"/>
    <col min="1795" max="1795" width="50" style="66" customWidth="1"/>
    <col min="1796" max="2050" width="29.42578125" style="66"/>
    <col min="2051" max="2051" width="50" style="66" customWidth="1"/>
    <col min="2052" max="2306" width="29.42578125" style="66"/>
    <col min="2307" max="2307" width="50" style="66" customWidth="1"/>
    <col min="2308" max="2562" width="29.42578125" style="66"/>
    <col min="2563" max="2563" width="50" style="66" customWidth="1"/>
    <col min="2564" max="2818" width="29.42578125" style="66"/>
    <col min="2819" max="2819" width="50" style="66" customWidth="1"/>
    <col min="2820" max="3074" width="29.42578125" style="66"/>
    <col min="3075" max="3075" width="50" style="66" customWidth="1"/>
    <col min="3076" max="3330" width="29.42578125" style="66"/>
    <col min="3331" max="3331" width="50" style="66" customWidth="1"/>
    <col min="3332" max="3586" width="29.42578125" style="66"/>
    <col min="3587" max="3587" width="50" style="66" customWidth="1"/>
    <col min="3588" max="3842" width="29.42578125" style="66"/>
    <col min="3843" max="3843" width="50" style="66" customWidth="1"/>
    <col min="3844" max="4098" width="29.42578125" style="66"/>
    <col min="4099" max="4099" width="50" style="66" customWidth="1"/>
    <col min="4100" max="4354" width="29.42578125" style="66"/>
    <col min="4355" max="4355" width="50" style="66" customWidth="1"/>
    <col min="4356" max="4610" width="29.42578125" style="66"/>
    <col min="4611" max="4611" width="50" style="66" customWidth="1"/>
    <col min="4612" max="4866" width="29.42578125" style="66"/>
    <col min="4867" max="4867" width="50" style="66" customWidth="1"/>
    <col min="4868" max="5122" width="29.42578125" style="66"/>
    <col min="5123" max="5123" width="50" style="66" customWidth="1"/>
    <col min="5124" max="5378" width="29.42578125" style="66"/>
    <col min="5379" max="5379" width="50" style="66" customWidth="1"/>
    <col min="5380" max="5634" width="29.42578125" style="66"/>
    <col min="5635" max="5635" width="50" style="66" customWidth="1"/>
    <col min="5636" max="5890" width="29.42578125" style="66"/>
    <col min="5891" max="5891" width="50" style="66" customWidth="1"/>
    <col min="5892" max="6146" width="29.42578125" style="66"/>
    <col min="6147" max="6147" width="50" style="66" customWidth="1"/>
    <col min="6148" max="6402" width="29.42578125" style="66"/>
    <col min="6403" max="6403" width="50" style="66" customWidth="1"/>
    <col min="6404" max="6658" width="29.42578125" style="66"/>
    <col min="6659" max="6659" width="50" style="66" customWidth="1"/>
    <col min="6660" max="6914" width="29.42578125" style="66"/>
    <col min="6915" max="6915" width="50" style="66" customWidth="1"/>
    <col min="6916" max="7170" width="29.42578125" style="66"/>
    <col min="7171" max="7171" width="50" style="66" customWidth="1"/>
    <col min="7172" max="7426" width="29.42578125" style="66"/>
    <col min="7427" max="7427" width="50" style="66" customWidth="1"/>
    <col min="7428" max="7682" width="29.42578125" style="66"/>
    <col min="7683" max="7683" width="50" style="66" customWidth="1"/>
    <col min="7684" max="7938" width="29.42578125" style="66"/>
    <col min="7939" max="7939" width="50" style="66" customWidth="1"/>
    <col min="7940" max="8194" width="29.42578125" style="66"/>
    <col min="8195" max="8195" width="50" style="66" customWidth="1"/>
    <col min="8196" max="8450" width="29.42578125" style="66"/>
    <col min="8451" max="8451" width="50" style="66" customWidth="1"/>
    <col min="8452" max="8706" width="29.42578125" style="66"/>
    <col min="8707" max="8707" width="50" style="66" customWidth="1"/>
    <col min="8708" max="8962" width="29.42578125" style="66"/>
    <col min="8963" max="8963" width="50" style="66" customWidth="1"/>
    <col min="8964" max="9218" width="29.42578125" style="66"/>
    <col min="9219" max="9219" width="50" style="66" customWidth="1"/>
    <col min="9220" max="9474" width="29.42578125" style="66"/>
    <col min="9475" max="9475" width="50" style="66" customWidth="1"/>
    <col min="9476" max="9730" width="29.42578125" style="66"/>
    <col min="9731" max="9731" width="50" style="66" customWidth="1"/>
    <col min="9732" max="9986" width="29.42578125" style="66"/>
    <col min="9987" max="9987" width="50" style="66" customWidth="1"/>
    <col min="9988" max="10242" width="29.42578125" style="66"/>
    <col min="10243" max="10243" width="50" style="66" customWidth="1"/>
    <col min="10244" max="10498" width="29.42578125" style="66"/>
    <col min="10499" max="10499" width="50" style="66" customWidth="1"/>
    <col min="10500" max="10754" width="29.42578125" style="66"/>
    <col min="10755" max="10755" width="50" style="66" customWidth="1"/>
    <col min="10756" max="11010" width="29.42578125" style="66"/>
    <col min="11011" max="11011" width="50" style="66" customWidth="1"/>
    <col min="11012" max="11266" width="29.42578125" style="66"/>
    <col min="11267" max="11267" width="50" style="66" customWidth="1"/>
    <col min="11268" max="11522" width="29.42578125" style="66"/>
    <col min="11523" max="11523" width="50" style="66" customWidth="1"/>
    <col min="11524" max="11778" width="29.42578125" style="66"/>
    <col min="11779" max="11779" width="50" style="66" customWidth="1"/>
    <col min="11780" max="12034" width="29.42578125" style="66"/>
    <col min="12035" max="12035" width="50" style="66" customWidth="1"/>
    <col min="12036" max="12290" width="29.42578125" style="66"/>
    <col min="12291" max="12291" width="50" style="66" customWidth="1"/>
    <col min="12292" max="12546" width="29.42578125" style="66"/>
    <col min="12547" max="12547" width="50" style="66" customWidth="1"/>
    <col min="12548" max="12802" width="29.42578125" style="66"/>
    <col min="12803" max="12803" width="50" style="66" customWidth="1"/>
    <col min="12804" max="13058" width="29.42578125" style="66"/>
    <col min="13059" max="13059" width="50" style="66" customWidth="1"/>
    <col min="13060" max="13314" width="29.42578125" style="66"/>
    <col min="13315" max="13315" width="50" style="66" customWidth="1"/>
    <col min="13316" max="13570" width="29.42578125" style="66"/>
    <col min="13571" max="13571" width="50" style="66" customWidth="1"/>
    <col min="13572" max="13826" width="29.42578125" style="66"/>
    <col min="13827" max="13827" width="50" style="66" customWidth="1"/>
    <col min="13828" max="14082" width="29.42578125" style="66"/>
    <col min="14083" max="14083" width="50" style="66" customWidth="1"/>
    <col min="14084" max="14338" width="29.42578125" style="66"/>
    <col min="14339" max="14339" width="50" style="66" customWidth="1"/>
    <col min="14340" max="14594" width="29.42578125" style="66"/>
    <col min="14595" max="14595" width="50" style="66" customWidth="1"/>
    <col min="14596" max="14850" width="29.42578125" style="66"/>
    <col min="14851" max="14851" width="50" style="66" customWidth="1"/>
    <col min="14852" max="15106" width="29.42578125" style="66"/>
    <col min="15107" max="15107" width="50" style="66" customWidth="1"/>
    <col min="15108" max="15362" width="29.42578125" style="66"/>
    <col min="15363" max="15363" width="50" style="66" customWidth="1"/>
    <col min="15364" max="15618" width="29.42578125" style="66"/>
    <col min="15619" max="15619" width="50" style="66" customWidth="1"/>
    <col min="15620" max="15874" width="29.42578125" style="66"/>
    <col min="15875" max="15875" width="50" style="66" customWidth="1"/>
    <col min="15876" max="16130" width="29.42578125" style="66"/>
    <col min="16131" max="16131" width="50" style="66" customWidth="1"/>
    <col min="16132" max="16384" width="29.42578125" style="66"/>
  </cols>
  <sheetData>
    <row r="1" spans="1:6">
      <c r="A1" s="127" t="s">
        <v>175</v>
      </c>
      <c r="B1" s="127" t="s">
        <v>176</v>
      </c>
      <c r="C1" s="127" t="s">
        <v>177</v>
      </c>
      <c r="D1" s="127" t="s">
        <v>178</v>
      </c>
    </row>
    <row r="2" spans="1:6">
      <c r="A2" s="128" t="s">
        <v>205</v>
      </c>
      <c r="B2" s="128"/>
      <c r="C2" s="66" t="s">
        <v>179</v>
      </c>
      <c r="D2" s="66" t="s">
        <v>180</v>
      </c>
    </row>
    <row r="3" spans="1:6">
      <c r="A3" s="128" t="s">
        <v>206</v>
      </c>
      <c r="B3" s="128"/>
      <c r="C3" s="66" t="s">
        <v>181</v>
      </c>
      <c r="D3" s="66" t="s">
        <v>182</v>
      </c>
    </row>
    <row r="4" spans="1:6">
      <c r="A4" s="128" t="s">
        <v>207</v>
      </c>
      <c r="B4" s="128"/>
      <c r="C4" s="66" t="s">
        <v>183</v>
      </c>
    </row>
    <row r="5" spans="1:6">
      <c r="A5" s="128" t="s">
        <v>208</v>
      </c>
      <c r="B5" s="128"/>
      <c r="C5" s="66" t="s">
        <v>184</v>
      </c>
    </row>
    <row r="6" spans="1:6">
      <c r="A6" s="128" t="s">
        <v>209</v>
      </c>
      <c r="B6" s="128"/>
    </row>
    <row r="8" spans="1:6">
      <c r="A8" s="127" t="s">
        <v>268</v>
      </c>
      <c r="B8" s="290" t="s">
        <v>927</v>
      </c>
      <c r="C8" s="290" t="s">
        <v>928</v>
      </c>
      <c r="D8" s="290" t="s">
        <v>929</v>
      </c>
      <c r="E8" s="290" t="s">
        <v>930</v>
      </c>
      <c r="F8" s="290" t="s">
        <v>931</v>
      </c>
    </row>
    <row r="9" spans="1:6">
      <c r="A9" s="128" t="s">
        <v>273</v>
      </c>
      <c r="B9" s="252">
        <v>0.40560000000000002</v>
      </c>
      <c r="C9" s="252">
        <f>$B9</f>
        <v>0.40560000000000002</v>
      </c>
      <c r="D9" s="252">
        <f>$B9</f>
        <v>0.40560000000000002</v>
      </c>
      <c r="E9" s="252">
        <f>$B9</f>
        <v>0.40560000000000002</v>
      </c>
      <c r="F9" s="252">
        <f>$B9</f>
        <v>0.40560000000000002</v>
      </c>
    </row>
    <row r="10" spans="1:6">
      <c r="A10" s="128" t="s">
        <v>269</v>
      </c>
      <c r="B10" s="252">
        <v>0.30470000000000003</v>
      </c>
      <c r="C10" s="252">
        <f t="shared" ref="C10:F14" si="0">$B10</f>
        <v>0.30470000000000003</v>
      </c>
      <c r="D10" s="252">
        <f t="shared" si="0"/>
        <v>0.30470000000000003</v>
      </c>
      <c r="E10" s="252">
        <f t="shared" si="0"/>
        <v>0.30470000000000003</v>
      </c>
      <c r="F10" s="252">
        <f t="shared" si="0"/>
        <v>0.30470000000000003</v>
      </c>
    </row>
    <row r="11" spans="1:6">
      <c r="A11" s="128" t="s">
        <v>270</v>
      </c>
      <c r="B11" s="252">
        <v>0.59160000000000001</v>
      </c>
      <c r="C11" s="252">
        <f t="shared" si="0"/>
        <v>0.59160000000000001</v>
      </c>
      <c r="D11" s="252">
        <f t="shared" si="0"/>
        <v>0.59160000000000001</v>
      </c>
      <c r="E11" s="252">
        <f t="shared" si="0"/>
        <v>0.59160000000000001</v>
      </c>
      <c r="F11" s="252">
        <f t="shared" si="0"/>
        <v>0.59160000000000001</v>
      </c>
    </row>
    <row r="12" spans="1:6">
      <c r="A12" s="128" t="s">
        <v>271</v>
      </c>
      <c r="B12" s="252">
        <v>3.7600000000000001E-2</v>
      </c>
      <c r="C12" s="252">
        <f t="shared" si="0"/>
        <v>3.7600000000000001E-2</v>
      </c>
      <c r="D12" s="252">
        <f t="shared" si="0"/>
        <v>3.7600000000000001E-2</v>
      </c>
      <c r="E12" s="252">
        <f t="shared" si="0"/>
        <v>3.7600000000000001E-2</v>
      </c>
      <c r="F12" s="252">
        <f t="shared" si="0"/>
        <v>3.7600000000000001E-2</v>
      </c>
    </row>
    <row r="13" spans="1:6">
      <c r="A13" s="128" t="s">
        <v>272</v>
      </c>
      <c r="B13" s="252">
        <v>9.9599999999999994E-2</v>
      </c>
      <c r="C13" s="252">
        <f t="shared" si="0"/>
        <v>9.9599999999999994E-2</v>
      </c>
      <c r="D13" s="252">
        <f t="shared" si="0"/>
        <v>9.9599999999999994E-2</v>
      </c>
      <c r="E13" s="252">
        <f t="shared" si="0"/>
        <v>9.9599999999999994E-2</v>
      </c>
      <c r="F13" s="252">
        <f t="shared" si="0"/>
        <v>9.9599999999999994E-2</v>
      </c>
    </row>
    <row r="14" spans="1:6">
      <c r="A14" s="128" t="s">
        <v>274</v>
      </c>
      <c r="B14" s="252">
        <v>0</v>
      </c>
      <c r="C14" s="252">
        <f t="shared" si="0"/>
        <v>0</v>
      </c>
      <c r="D14" s="252">
        <f t="shared" si="0"/>
        <v>0</v>
      </c>
      <c r="E14" s="252">
        <f t="shared" si="0"/>
        <v>0</v>
      </c>
      <c r="F14" s="252">
        <f t="shared" si="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E2DB-89B2-410E-B092-77F343D5FDFE}">
  <dimension ref="A1:D324"/>
  <sheetViews>
    <sheetView topLeftCell="A71" workbookViewId="0">
      <selection activeCell="C80" sqref="C80"/>
    </sheetView>
  </sheetViews>
  <sheetFormatPr defaultRowHeight="23.25" customHeight="1"/>
  <cols>
    <col min="1" max="1" width="11.28515625" bestFit="1" customWidth="1"/>
    <col min="2" max="2" width="28" bestFit="1" customWidth="1"/>
    <col min="3" max="3" width="31.140625" bestFit="1" customWidth="1"/>
    <col min="4" max="4" width="213" style="286" customWidth="1"/>
  </cols>
  <sheetData>
    <row r="1" spans="1:4" s="288" customFormat="1" ht="12.75">
      <c r="A1" s="665" t="s">
        <v>659</v>
      </c>
      <c r="B1" s="665" t="s">
        <v>279</v>
      </c>
      <c r="C1" s="667" t="s">
        <v>658</v>
      </c>
      <c r="D1" s="479" t="s">
        <v>280</v>
      </c>
    </row>
    <row r="2" spans="1:4" s="288" customFormat="1" ht="12.75">
      <c r="A2" s="666"/>
      <c r="B2" s="666"/>
      <c r="C2" s="668"/>
      <c r="D2" s="480"/>
    </row>
    <row r="3" spans="1:4" ht="23.25" customHeight="1">
      <c r="A3" s="283" t="s">
        <v>660</v>
      </c>
      <c r="B3" s="279">
        <v>711011</v>
      </c>
      <c r="C3" s="280" t="s">
        <v>9</v>
      </c>
      <c r="D3" s="281" t="s">
        <v>281</v>
      </c>
    </row>
    <row r="4" spans="1:4" ht="23.25" customHeight="1">
      <c r="A4" s="283" t="s">
        <v>660</v>
      </c>
      <c r="B4" s="279">
        <v>711013</v>
      </c>
      <c r="C4" s="280" t="s">
        <v>282</v>
      </c>
      <c r="D4" s="282" t="s">
        <v>283</v>
      </c>
    </row>
    <row r="5" spans="1:4" ht="23.25" customHeight="1">
      <c r="A5" s="283" t="s">
        <v>660</v>
      </c>
      <c r="B5" s="279">
        <v>711021</v>
      </c>
      <c r="C5" s="280" t="s">
        <v>284</v>
      </c>
      <c r="D5" s="282" t="s">
        <v>285</v>
      </c>
    </row>
    <row r="6" spans="1:4" ht="23.25" customHeight="1">
      <c r="A6" s="283" t="s">
        <v>660</v>
      </c>
      <c r="B6" s="279">
        <v>711031</v>
      </c>
      <c r="C6" s="280" t="s">
        <v>286</v>
      </c>
      <c r="D6" s="282" t="s">
        <v>287</v>
      </c>
    </row>
    <row r="7" spans="1:4" ht="23.25" customHeight="1">
      <c r="A7" s="283" t="s">
        <v>660</v>
      </c>
      <c r="B7" s="279">
        <v>711075</v>
      </c>
      <c r="C7" s="280" t="s">
        <v>288</v>
      </c>
      <c r="D7" s="282" t="s">
        <v>289</v>
      </c>
    </row>
    <row r="8" spans="1:4" ht="23.25" customHeight="1">
      <c r="A8" s="283" t="s">
        <v>660</v>
      </c>
      <c r="B8" s="279">
        <v>711076</v>
      </c>
      <c r="C8" s="280" t="s">
        <v>290</v>
      </c>
      <c r="D8" s="282" t="s">
        <v>291</v>
      </c>
    </row>
    <row r="9" spans="1:4" ht="23.25" customHeight="1">
      <c r="A9" s="283" t="s">
        <v>660</v>
      </c>
      <c r="B9" s="279">
        <v>711111</v>
      </c>
      <c r="C9" s="280" t="s">
        <v>292</v>
      </c>
      <c r="D9" s="282" t="s">
        <v>293</v>
      </c>
    </row>
    <row r="10" spans="1:4" ht="23.25" customHeight="1">
      <c r="A10" s="283" t="s">
        <v>660</v>
      </c>
      <c r="B10" s="279">
        <v>711112</v>
      </c>
      <c r="C10" s="280" t="s">
        <v>294</v>
      </c>
      <c r="D10" s="282" t="s">
        <v>295</v>
      </c>
    </row>
    <row r="11" spans="1:4" ht="23.25" customHeight="1">
      <c r="A11" s="283" t="s">
        <v>660</v>
      </c>
      <c r="B11" s="279">
        <v>711113</v>
      </c>
      <c r="C11" s="280" t="s">
        <v>296</v>
      </c>
      <c r="D11" s="282" t="s">
        <v>297</v>
      </c>
    </row>
    <row r="12" spans="1:4" ht="23.25" customHeight="1">
      <c r="A12" s="283" t="s">
        <v>660</v>
      </c>
      <c r="B12" s="279">
        <v>711114</v>
      </c>
      <c r="C12" s="280" t="s">
        <v>298</v>
      </c>
      <c r="D12" s="282" t="s">
        <v>299</v>
      </c>
    </row>
    <row r="13" spans="1:4" ht="23.25" customHeight="1">
      <c r="A13" s="283" t="s">
        <v>660</v>
      </c>
      <c r="B13" s="279">
        <v>711115</v>
      </c>
      <c r="C13" s="280" t="s">
        <v>300</v>
      </c>
      <c r="D13" s="281" t="s">
        <v>301</v>
      </c>
    </row>
    <row r="14" spans="1:4" ht="23.25" customHeight="1">
      <c r="A14" s="283" t="s">
        <v>660</v>
      </c>
      <c r="B14" s="279">
        <v>711171</v>
      </c>
      <c r="C14" s="280" t="s">
        <v>302</v>
      </c>
      <c r="D14" s="282" t="s">
        <v>303</v>
      </c>
    </row>
    <row r="15" spans="1:4" ht="23.25" customHeight="1">
      <c r="A15" s="283" t="s">
        <v>660</v>
      </c>
      <c r="B15" s="279">
        <v>711181</v>
      </c>
      <c r="C15" s="280" t="s">
        <v>304</v>
      </c>
      <c r="D15" s="281" t="s">
        <v>305</v>
      </c>
    </row>
    <row r="16" spans="1:4" ht="23.25" customHeight="1">
      <c r="A16" s="283" t="s">
        <v>660</v>
      </c>
      <c r="B16" s="279">
        <v>711182</v>
      </c>
      <c r="C16" s="280" t="s">
        <v>306</v>
      </c>
      <c r="D16" s="281" t="s">
        <v>307</v>
      </c>
    </row>
    <row r="17" spans="1:4" ht="23.25" customHeight="1">
      <c r="A17" s="283" t="s">
        <v>660</v>
      </c>
      <c r="B17" s="279">
        <v>711183</v>
      </c>
      <c r="C17" s="280" t="s">
        <v>308</v>
      </c>
      <c r="D17" s="281" t="s">
        <v>309</v>
      </c>
    </row>
    <row r="18" spans="1:4" ht="23.25" customHeight="1">
      <c r="A18" s="283" t="s">
        <v>660</v>
      </c>
      <c r="B18" s="279">
        <v>711185</v>
      </c>
      <c r="C18" s="280" t="s">
        <v>310</v>
      </c>
      <c r="D18" s="281" t="s">
        <v>311</v>
      </c>
    </row>
    <row r="19" spans="1:4" ht="23.25" customHeight="1">
      <c r="A19" s="283" t="s">
        <v>660</v>
      </c>
      <c r="B19" s="279">
        <v>711192</v>
      </c>
      <c r="C19" s="280" t="s">
        <v>312</v>
      </c>
      <c r="D19" s="281" t="s">
        <v>313</v>
      </c>
    </row>
    <row r="20" spans="1:4" ht="23.25" customHeight="1">
      <c r="A20" s="283" t="s">
        <v>660</v>
      </c>
      <c r="B20" s="279">
        <v>711211</v>
      </c>
      <c r="C20" s="280" t="s">
        <v>314</v>
      </c>
      <c r="D20" s="282" t="s">
        <v>315</v>
      </c>
    </row>
    <row r="21" spans="1:4" ht="23.25" customHeight="1">
      <c r="A21" s="283" t="s">
        <v>660</v>
      </c>
      <c r="B21" s="279">
        <v>711212</v>
      </c>
      <c r="C21" s="280" t="s">
        <v>316</v>
      </c>
      <c r="D21" s="282" t="s">
        <v>317</v>
      </c>
    </row>
    <row r="22" spans="1:4" ht="23.25" customHeight="1">
      <c r="A22" s="283" t="s">
        <v>660</v>
      </c>
      <c r="B22" s="279">
        <v>711213</v>
      </c>
      <c r="C22" s="280" t="s">
        <v>318</v>
      </c>
      <c r="D22" s="282" t="s">
        <v>319</v>
      </c>
    </row>
    <row r="23" spans="1:4" ht="23.25" customHeight="1">
      <c r="A23" s="283" t="s">
        <v>660</v>
      </c>
      <c r="B23" s="279">
        <v>711214</v>
      </c>
      <c r="C23" s="280" t="s">
        <v>320</v>
      </c>
      <c r="D23" s="282" t="s">
        <v>321</v>
      </c>
    </row>
    <row r="24" spans="1:4" ht="23.25" customHeight="1">
      <c r="A24" s="283" t="s">
        <v>660</v>
      </c>
      <c r="B24" s="279">
        <v>711215</v>
      </c>
      <c r="C24" s="280" t="s">
        <v>322</v>
      </c>
      <c r="D24" s="282" t="s">
        <v>323</v>
      </c>
    </row>
    <row r="25" spans="1:4" ht="23.25" customHeight="1">
      <c r="A25" s="283" t="s">
        <v>660</v>
      </c>
      <c r="B25" s="279">
        <v>711216</v>
      </c>
      <c r="C25" s="280" t="s">
        <v>324</v>
      </c>
      <c r="D25" s="282" t="s">
        <v>325</v>
      </c>
    </row>
    <row r="26" spans="1:4" ht="23.25" customHeight="1">
      <c r="A26" s="283" t="s">
        <v>660</v>
      </c>
      <c r="B26" s="279">
        <v>711221</v>
      </c>
      <c r="C26" s="280" t="s">
        <v>326</v>
      </c>
      <c r="D26" s="282" t="s">
        <v>327</v>
      </c>
    </row>
    <row r="27" spans="1:4" ht="23.25" customHeight="1">
      <c r="A27" s="283" t="s">
        <v>660</v>
      </c>
      <c r="B27" s="279">
        <v>711222</v>
      </c>
      <c r="C27" s="280" t="s">
        <v>328</v>
      </c>
      <c r="D27" s="282" t="s">
        <v>329</v>
      </c>
    </row>
    <row r="28" spans="1:4" ht="23.25" customHeight="1">
      <c r="A28" s="283" t="s">
        <v>660</v>
      </c>
      <c r="B28" s="279">
        <v>711223</v>
      </c>
      <c r="C28" s="280" t="s">
        <v>330</v>
      </c>
      <c r="D28" s="282" t="s">
        <v>331</v>
      </c>
    </row>
    <row r="29" spans="1:4" ht="23.25" customHeight="1">
      <c r="A29" s="283" t="s">
        <v>660</v>
      </c>
      <c r="B29" s="279">
        <v>711224</v>
      </c>
      <c r="C29" s="280" t="s">
        <v>332</v>
      </c>
      <c r="D29" s="282" t="s">
        <v>333</v>
      </c>
    </row>
    <row r="30" spans="1:4" ht="23.25" customHeight="1">
      <c r="A30" s="283" t="s">
        <v>660</v>
      </c>
      <c r="B30" s="279">
        <v>711225</v>
      </c>
      <c r="C30" s="280" t="s">
        <v>334</v>
      </c>
      <c r="D30" s="282" t="s">
        <v>335</v>
      </c>
    </row>
    <row r="31" spans="1:4" ht="23.25" customHeight="1">
      <c r="A31" s="283" t="s">
        <v>660</v>
      </c>
      <c r="B31" s="279">
        <v>711226</v>
      </c>
      <c r="C31" s="280" t="s">
        <v>336</v>
      </c>
      <c r="D31" s="282" t="s">
        <v>337</v>
      </c>
    </row>
    <row r="32" spans="1:4" ht="23.25" customHeight="1">
      <c r="A32" s="283" t="s">
        <v>660</v>
      </c>
      <c r="B32" s="279">
        <v>711231</v>
      </c>
      <c r="C32" s="280" t="s">
        <v>338</v>
      </c>
      <c r="D32" s="282" t="s">
        <v>339</v>
      </c>
    </row>
    <row r="33" spans="1:4" ht="23.25" customHeight="1">
      <c r="A33" s="283" t="s">
        <v>660</v>
      </c>
      <c r="B33" s="279">
        <v>711232</v>
      </c>
      <c r="C33" s="280" t="s">
        <v>340</v>
      </c>
      <c r="D33" s="282" t="s">
        <v>341</v>
      </c>
    </row>
    <row r="34" spans="1:4" ht="23.25" customHeight="1">
      <c r="A34" s="283" t="s">
        <v>660</v>
      </c>
      <c r="B34" s="279">
        <v>711233</v>
      </c>
      <c r="C34" s="280" t="s">
        <v>342</v>
      </c>
      <c r="D34" s="282" t="s">
        <v>343</v>
      </c>
    </row>
    <row r="35" spans="1:4" ht="23.25" customHeight="1">
      <c r="A35" s="283" t="s">
        <v>660</v>
      </c>
      <c r="B35" s="279">
        <v>711234</v>
      </c>
      <c r="C35" s="280" t="s">
        <v>344</v>
      </c>
      <c r="D35" s="282" t="s">
        <v>345</v>
      </c>
    </row>
    <row r="36" spans="1:4" ht="23.25" customHeight="1">
      <c r="A36" s="283" t="s">
        <v>660</v>
      </c>
      <c r="B36" s="279">
        <v>711235</v>
      </c>
      <c r="C36" s="280" t="s">
        <v>346</v>
      </c>
      <c r="D36" s="282" t="s">
        <v>347</v>
      </c>
    </row>
    <row r="37" spans="1:4" ht="23.25" customHeight="1">
      <c r="A37" s="283" t="s">
        <v>660</v>
      </c>
      <c r="B37" s="279">
        <v>711236</v>
      </c>
      <c r="C37" s="280" t="s">
        <v>348</v>
      </c>
      <c r="D37" s="282" t="s">
        <v>349</v>
      </c>
    </row>
    <row r="38" spans="1:4" ht="23.25" customHeight="1">
      <c r="A38" s="283" t="s">
        <v>660</v>
      </c>
      <c r="B38" s="279">
        <v>711301</v>
      </c>
      <c r="C38" s="280" t="s">
        <v>350</v>
      </c>
      <c r="D38" s="282" t="s">
        <v>351</v>
      </c>
    </row>
    <row r="39" spans="1:4" ht="23.25" customHeight="1">
      <c r="A39" s="283" t="s">
        <v>660</v>
      </c>
      <c r="B39" s="279">
        <v>711302</v>
      </c>
      <c r="C39" s="280" t="s">
        <v>352</v>
      </c>
      <c r="D39" s="282" t="s">
        <v>353</v>
      </c>
    </row>
    <row r="40" spans="1:4" ht="23.25" customHeight="1">
      <c r="A40" s="283" t="s">
        <v>660</v>
      </c>
      <c r="B40" s="279">
        <v>711331</v>
      </c>
      <c r="C40" s="280" t="s">
        <v>354</v>
      </c>
      <c r="D40" s="282" t="s">
        <v>355</v>
      </c>
    </row>
    <row r="41" spans="1:4" ht="23.25" customHeight="1">
      <c r="A41" s="283" t="s">
        <v>660</v>
      </c>
      <c r="B41" s="279">
        <v>711361</v>
      </c>
      <c r="C41" s="280" t="s">
        <v>356</v>
      </c>
      <c r="D41" s="281" t="s">
        <v>357</v>
      </c>
    </row>
    <row r="42" spans="1:4" ht="23.25" customHeight="1">
      <c r="A42" s="283" t="s">
        <v>660</v>
      </c>
      <c r="B42" s="279">
        <v>711362</v>
      </c>
      <c r="C42" s="280" t="s">
        <v>358</v>
      </c>
      <c r="D42" s="281" t="s">
        <v>359</v>
      </c>
    </row>
    <row r="43" spans="1:4" ht="23.25" customHeight="1">
      <c r="A43" s="283" t="s">
        <v>660</v>
      </c>
      <c r="B43" s="279">
        <v>711366</v>
      </c>
      <c r="C43" s="280" t="s">
        <v>360</v>
      </c>
      <c r="D43" s="281" t="s">
        <v>361</v>
      </c>
    </row>
    <row r="44" spans="1:4" ht="23.25" customHeight="1">
      <c r="A44" s="283" t="s">
        <v>660</v>
      </c>
      <c r="B44" s="279">
        <v>711371</v>
      </c>
      <c r="C44" s="280" t="s">
        <v>362</v>
      </c>
      <c r="D44" s="282" t="s">
        <v>363</v>
      </c>
    </row>
    <row r="45" spans="1:4" ht="23.25" customHeight="1">
      <c r="A45" s="283" t="s">
        <v>660</v>
      </c>
      <c r="B45" s="279">
        <v>711381</v>
      </c>
      <c r="C45" s="280" t="s">
        <v>364</v>
      </c>
      <c r="D45" s="281" t="s">
        <v>365</v>
      </c>
    </row>
    <row r="46" spans="1:4" ht="23.25" customHeight="1">
      <c r="A46" s="283" t="s">
        <v>660</v>
      </c>
      <c r="B46" s="279">
        <v>711382</v>
      </c>
      <c r="C46" s="280" t="s">
        <v>366</v>
      </c>
      <c r="D46" s="281" t="s">
        <v>367</v>
      </c>
    </row>
    <row r="47" spans="1:4" ht="23.25" customHeight="1">
      <c r="A47" s="283" t="s">
        <v>660</v>
      </c>
      <c r="B47" s="279">
        <v>711383</v>
      </c>
      <c r="C47" s="280" t="s">
        <v>368</v>
      </c>
      <c r="D47" s="281" t="s">
        <v>369</v>
      </c>
    </row>
    <row r="48" spans="1:4" ht="23.25" customHeight="1">
      <c r="A48" s="283" t="s">
        <v>660</v>
      </c>
      <c r="B48" s="279">
        <v>711384</v>
      </c>
      <c r="C48" s="280" t="s">
        <v>370</v>
      </c>
      <c r="D48" s="281" t="s">
        <v>371</v>
      </c>
    </row>
    <row r="49" spans="1:4" ht="23.25" customHeight="1">
      <c r="A49" s="283" t="s">
        <v>660</v>
      </c>
      <c r="B49" s="279">
        <v>711385</v>
      </c>
      <c r="C49" s="280" t="s">
        <v>372</v>
      </c>
      <c r="D49" s="281" t="s">
        <v>373</v>
      </c>
    </row>
    <row r="50" spans="1:4" ht="23.25" customHeight="1">
      <c r="A50" s="283" t="s">
        <v>660</v>
      </c>
      <c r="B50" s="279">
        <v>711386</v>
      </c>
      <c r="C50" s="280" t="s">
        <v>374</v>
      </c>
      <c r="D50" s="281" t="s">
        <v>375</v>
      </c>
    </row>
    <row r="51" spans="1:4" ht="23.25" customHeight="1">
      <c r="A51" s="283" t="s">
        <v>660</v>
      </c>
      <c r="B51" s="279">
        <v>711387</v>
      </c>
      <c r="C51" s="280" t="s">
        <v>376</v>
      </c>
      <c r="D51" s="281" t="s">
        <v>377</v>
      </c>
    </row>
    <row r="52" spans="1:4" ht="23.25" customHeight="1">
      <c r="A52" s="283" t="s">
        <v>660</v>
      </c>
      <c r="B52" s="279">
        <v>711388</v>
      </c>
      <c r="C52" s="280" t="s">
        <v>378</v>
      </c>
      <c r="D52" s="281" t="s">
        <v>379</v>
      </c>
    </row>
    <row r="53" spans="1:4" ht="23.25" customHeight="1">
      <c r="A53" s="283" t="s">
        <v>660</v>
      </c>
      <c r="B53" s="279">
        <v>711389</v>
      </c>
      <c r="C53" s="280" t="s">
        <v>380</v>
      </c>
      <c r="D53" s="281" t="s">
        <v>381</v>
      </c>
    </row>
    <row r="54" spans="1:4" ht="23.25" customHeight="1">
      <c r="A54" s="283" t="s">
        <v>660</v>
      </c>
      <c r="B54" s="279">
        <v>711390</v>
      </c>
      <c r="C54" s="280" t="s">
        <v>382</v>
      </c>
      <c r="D54" s="281" t="s">
        <v>383</v>
      </c>
    </row>
    <row r="55" spans="1:4" ht="23.25" customHeight="1">
      <c r="A55" s="283" t="s">
        <v>660</v>
      </c>
      <c r="B55" s="279">
        <v>711391</v>
      </c>
      <c r="C55" s="280" t="s">
        <v>384</v>
      </c>
      <c r="D55" s="281" t="s">
        <v>385</v>
      </c>
    </row>
    <row r="56" spans="1:4" ht="23.25" customHeight="1">
      <c r="A56" s="283" t="s">
        <v>660</v>
      </c>
      <c r="B56" s="279">
        <v>711401</v>
      </c>
      <c r="C56" s="280" t="s">
        <v>386</v>
      </c>
      <c r="D56" s="282" t="s">
        <v>387</v>
      </c>
    </row>
    <row r="57" spans="1:4" ht="23.25" customHeight="1">
      <c r="A57" s="283" t="s">
        <v>660</v>
      </c>
      <c r="B57" s="279">
        <v>711402</v>
      </c>
      <c r="C57" s="280" t="s">
        <v>388</v>
      </c>
      <c r="D57" s="282" t="s">
        <v>389</v>
      </c>
    </row>
    <row r="58" spans="1:4" ht="23.25" customHeight="1">
      <c r="A58" s="283" t="s">
        <v>660</v>
      </c>
      <c r="B58" s="279">
        <v>711405</v>
      </c>
      <c r="C58" s="280" t="s">
        <v>390</v>
      </c>
      <c r="D58" s="282" t="s">
        <v>391</v>
      </c>
    </row>
    <row r="59" spans="1:4" ht="23.25" customHeight="1">
      <c r="A59" s="283" t="s">
        <v>660</v>
      </c>
      <c r="B59" s="279">
        <v>711406</v>
      </c>
      <c r="C59" s="280" t="s">
        <v>392</v>
      </c>
      <c r="D59" s="282" t="s">
        <v>393</v>
      </c>
    </row>
    <row r="60" spans="1:4" ht="23.25" customHeight="1">
      <c r="A60" s="283" t="s">
        <v>660</v>
      </c>
      <c r="B60" s="279">
        <v>711441</v>
      </c>
      <c r="C60" s="280" t="s">
        <v>394</v>
      </c>
      <c r="D60" s="282" t="s">
        <v>395</v>
      </c>
    </row>
    <row r="61" spans="1:4" ht="23.25" customHeight="1">
      <c r="A61" s="283" t="s">
        <v>660</v>
      </c>
      <c r="B61" s="279">
        <v>711451</v>
      </c>
      <c r="C61" s="280" t="s">
        <v>396</v>
      </c>
      <c r="D61" s="282" t="s">
        <v>397</v>
      </c>
    </row>
    <row r="62" spans="1:4" ht="23.25" customHeight="1">
      <c r="A62" s="283" t="s">
        <v>660</v>
      </c>
      <c r="B62" s="279">
        <v>711452</v>
      </c>
      <c r="C62" s="280" t="s">
        <v>398</v>
      </c>
      <c r="D62" s="282" t="s">
        <v>399</v>
      </c>
    </row>
    <row r="63" spans="1:4" ht="23.25" customHeight="1">
      <c r="A63" s="283" t="s">
        <v>660</v>
      </c>
      <c r="B63" s="279">
        <v>711454</v>
      </c>
      <c r="C63" s="280" t="s">
        <v>400</v>
      </c>
      <c r="D63" s="282" t="s">
        <v>401</v>
      </c>
    </row>
    <row r="64" spans="1:4" ht="23.25" customHeight="1">
      <c r="A64" s="283" t="s">
        <v>660</v>
      </c>
      <c r="B64" s="279">
        <v>711601</v>
      </c>
      <c r="C64" s="280" t="s">
        <v>402</v>
      </c>
      <c r="D64" s="282" t="s">
        <v>403</v>
      </c>
    </row>
    <row r="65" spans="1:4" ht="23.25" customHeight="1">
      <c r="A65" s="283" t="s">
        <v>660</v>
      </c>
      <c r="B65" s="279">
        <v>711602</v>
      </c>
      <c r="C65" s="280" t="s">
        <v>278</v>
      </c>
      <c r="D65" s="282" t="s">
        <v>404</v>
      </c>
    </row>
    <row r="66" spans="1:4" ht="23.25" customHeight="1">
      <c r="A66" s="283" t="s">
        <v>660</v>
      </c>
      <c r="B66" s="279">
        <v>711603</v>
      </c>
      <c r="C66" s="280" t="s">
        <v>405</v>
      </c>
      <c r="D66" s="282" t="s">
        <v>406</v>
      </c>
    </row>
    <row r="67" spans="1:4" ht="23.25" customHeight="1">
      <c r="A67" s="283" t="s">
        <v>660</v>
      </c>
      <c r="B67" s="279">
        <v>711608</v>
      </c>
      <c r="C67" s="280" t="s">
        <v>407</v>
      </c>
      <c r="D67" s="282" t="s">
        <v>408</v>
      </c>
    </row>
    <row r="68" spans="1:4" ht="23.25" customHeight="1">
      <c r="A68" s="283" t="s">
        <v>660</v>
      </c>
      <c r="B68" s="279">
        <v>711901</v>
      </c>
      <c r="C68" s="280" t="s">
        <v>409</v>
      </c>
      <c r="D68" s="281" t="s">
        <v>410</v>
      </c>
    </row>
    <row r="69" spans="1:4" ht="23.25" customHeight="1">
      <c r="A69" s="283" t="s">
        <v>660</v>
      </c>
      <c r="B69" s="279">
        <v>711902</v>
      </c>
      <c r="C69" s="280" t="s">
        <v>411</v>
      </c>
      <c r="D69" s="282" t="s">
        <v>412</v>
      </c>
    </row>
    <row r="70" spans="1:4" ht="23.25" customHeight="1">
      <c r="A70" s="283" t="s">
        <v>660</v>
      </c>
      <c r="B70" s="279">
        <v>711903</v>
      </c>
      <c r="C70" s="280" t="s">
        <v>413</v>
      </c>
      <c r="D70" s="282" t="s">
        <v>414</v>
      </c>
    </row>
    <row r="71" spans="1:4" ht="23.25" customHeight="1">
      <c r="A71" s="283" t="s">
        <v>660</v>
      </c>
      <c r="B71" s="279">
        <v>711904</v>
      </c>
      <c r="C71" s="280" t="s">
        <v>415</v>
      </c>
      <c r="D71" s="282" t="s">
        <v>416</v>
      </c>
    </row>
    <row r="72" spans="1:4" ht="23.25" customHeight="1">
      <c r="A72" s="283" t="s">
        <v>660</v>
      </c>
      <c r="B72" s="279">
        <v>711905</v>
      </c>
      <c r="C72" s="280" t="s">
        <v>417</v>
      </c>
      <c r="D72" s="282" t="s">
        <v>418</v>
      </c>
    </row>
    <row r="73" spans="1:4" ht="23.25" customHeight="1">
      <c r="A73" s="283" t="s">
        <v>660</v>
      </c>
      <c r="B73" s="279">
        <v>711910</v>
      </c>
      <c r="C73" s="280" t="s">
        <v>419</v>
      </c>
      <c r="D73" s="282" t="s">
        <v>420</v>
      </c>
    </row>
    <row r="74" spans="1:4" ht="23.25" customHeight="1">
      <c r="A74" s="283" t="s">
        <v>660</v>
      </c>
      <c r="B74" s="279">
        <v>711913</v>
      </c>
      <c r="C74" s="280" t="s">
        <v>421</v>
      </c>
      <c r="D74" s="282" t="s">
        <v>422</v>
      </c>
    </row>
    <row r="75" spans="1:4" ht="23.25" customHeight="1">
      <c r="A75" s="283" t="s">
        <v>660</v>
      </c>
      <c r="B75" s="279">
        <v>711914</v>
      </c>
      <c r="C75" s="280" t="s">
        <v>423</v>
      </c>
      <c r="D75" s="282" t="s">
        <v>424</v>
      </c>
    </row>
    <row r="76" spans="1:4" ht="23.25" customHeight="1">
      <c r="A76" s="283" t="s">
        <v>660</v>
      </c>
      <c r="B76" s="279">
        <v>711916</v>
      </c>
      <c r="C76" s="280" t="s">
        <v>425</v>
      </c>
      <c r="D76" s="282" t="s">
        <v>426</v>
      </c>
    </row>
    <row r="77" spans="1:4" ht="23.25" customHeight="1">
      <c r="A77" s="283" t="s">
        <v>660</v>
      </c>
      <c r="B77" s="279">
        <v>711919</v>
      </c>
      <c r="C77" s="280" t="s">
        <v>427</v>
      </c>
      <c r="D77" s="282" t="s">
        <v>428</v>
      </c>
    </row>
    <row r="78" spans="1:4" ht="23.25" customHeight="1">
      <c r="A78" s="283" t="s">
        <v>660</v>
      </c>
      <c r="B78" s="279">
        <v>711920</v>
      </c>
      <c r="C78" s="280" t="s">
        <v>429</v>
      </c>
      <c r="D78" s="282" t="s">
        <v>430</v>
      </c>
    </row>
    <row r="79" spans="1:4" ht="23.25" customHeight="1">
      <c r="A79" s="283" t="s">
        <v>660</v>
      </c>
      <c r="B79" s="279">
        <v>711925</v>
      </c>
      <c r="C79" s="280" t="s">
        <v>431</v>
      </c>
      <c r="D79" s="282" t="s">
        <v>432</v>
      </c>
    </row>
    <row r="80" spans="1:4" ht="23.25" customHeight="1">
      <c r="A80" s="283" t="s">
        <v>660</v>
      </c>
      <c r="B80" s="279">
        <v>711991</v>
      </c>
      <c r="C80" s="280" t="s">
        <v>433</v>
      </c>
      <c r="D80" s="282" t="s">
        <v>434</v>
      </c>
    </row>
    <row r="81" spans="1:4" ht="23.25" customHeight="1">
      <c r="A81" s="283" t="s">
        <v>660</v>
      </c>
      <c r="B81" s="279">
        <v>721101</v>
      </c>
      <c r="C81" s="280" t="s">
        <v>435</v>
      </c>
      <c r="D81" s="282" t="s">
        <v>436</v>
      </c>
    </row>
    <row r="82" spans="1:4" ht="23.25" customHeight="1">
      <c r="A82" s="283" t="s">
        <v>660</v>
      </c>
      <c r="B82" s="279">
        <v>721201</v>
      </c>
      <c r="C82" s="280" t="s">
        <v>437</v>
      </c>
      <c r="D82" s="282" t="s">
        <v>438</v>
      </c>
    </row>
    <row r="83" spans="1:4" ht="23.25" customHeight="1">
      <c r="A83" s="283" t="s">
        <v>660</v>
      </c>
      <c r="B83" s="279">
        <v>721202</v>
      </c>
      <c r="C83" s="280" t="s">
        <v>439</v>
      </c>
      <c r="D83" s="282" t="s">
        <v>440</v>
      </c>
    </row>
    <row r="84" spans="1:4" ht="23.25" customHeight="1">
      <c r="A84" s="283" t="s">
        <v>660</v>
      </c>
      <c r="B84" s="279">
        <v>721203</v>
      </c>
      <c r="C84" s="280" t="s">
        <v>441</v>
      </c>
      <c r="D84" s="282" t="s">
        <v>442</v>
      </c>
    </row>
    <row r="85" spans="1:4" ht="23.25" customHeight="1">
      <c r="A85" s="283" t="s">
        <v>660</v>
      </c>
      <c r="B85" s="279">
        <v>721204</v>
      </c>
      <c r="C85" s="280" t="s">
        <v>443</v>
      </c>
      <c r="D85" s="282" t="s">
        <v>444</v>
      </c>
    </row>
    <row r="86" spans="1:4" ht="23.25" customHeight="1">
      <c r="A86" s="283" t="s">
        <v>660</v>
      </c>
      <c r="B86" s="279">
        <v>721301</v>
      </c>
      <c r="C86" s="280" t="s">
        <v>445</v>
      </c>
      <c r="D86" s="282" t="s">
        <v>446</v>
      </c>
    </row>
    <row r="87" spans="1:4" ht="23.25" customHeight="1">
      <c r="A87" s="283" t="s">
        <v>660</v>
      </c>
      <c r="B87" s="279">
        <v>721302</v>
      </c>
      <c r="C87" s="280" t="s">
        <v>447</v>
      </c>
      <c r="D87" s="282" t="s">
        <v>448</v>
      </c>
    </row>
    <row r="88" spans="1:4" ht="23.25" customHeight="1">
      <c r="A88" s="283" t="s">
        <v>660</v>
      </c>
      <c r="B88" s="279">
        <v>721401</v>
      </c>
      <c r="C88" s="280" t="s">
        <v>449</v>
      </c>
      <c r="D88" s="282" t="s">
        <v>450</v>
      </c>
    </row>
    <row r="89" spans="1:4" ht="23.25" customHeight="1">
      <c r="A89" s="283" t="s">
        <v>660</v>
      </c>
      <c r="B89" s="279">
        <v>721402</v>
      </c>
      <c r="C89" s="280" t="s">
        <v>451</v>
      </c>
      <c r="D89" s="282" t="s">
        <v>452</v>
      </c>
    </row>
    <row r="90" spans="1:4" ht="23.25" customHeight="1">
      <c r="A90" s="283" t="s">
        <v>660</v>
      </c>
      <c r="B90" s="279">
        <v>721404</v>
      </c>
      <c r="C90" s="280" t="s">
        <v>453</v>
      </c>
      <c r="D90" s="282" t="s">
        <v>454</v>
      </c>
    </row>
    <row r="91" spans="1:4" ht="23.25" customHeight="1">
      <c r="A91" s="283" t="s">
        <v>660</v>
      </c>
      <c r="B91" s="279">
        <v>721901</v>
      </c>
      <c r="C91" s="280" t="s">
        <v>455</v>
      </c>
      <c r="D91" s="282" t="s">
        <v>456</v>
      </c>
    </row>
    <row r="92" spans="1:4" ht="23.25" customHeight="1">
      <c r="A92" s="283" t="s">
        <v>660</v>
      </c>
      <c r="B92" s="279">
        <v>721902</v>
      </c>
      <c r="C92" s="280" t="s">
        <v>457</v>
      </c>
      <c r="D92" s="282" t="s">
        <v>458</v>
      </c>
    </row>
    <row r="93" spans="1:4" ht="23.25" customHeight="1">
      <c r="A93" s="283" t="s">
        <v>660</v>
      </c>
      <c r="B93" s="279">
        <v>721904</v>
      </c>
      <c r="C93" s="280" t="s">
        <v>459</v>
      </c>
      <c r="D93" s="282" t="s">
        <v>460</v>
      </c>
    </row>
    <row r="94" spans="1:4" ht="23.25" customHeight="1">
      <c r="A94" s="283" t="s">
        <v>660</v>
      </c>
      <c r="B94" s="279">
        <v>721906</v>
      </c>
      <c r="C94" s="280" t="s">
        <v>461</v>
      </c>
      <c r="D94" s="282" t="s">
        <v>462</v>
      </c>
    </row>
    <row r="95" spans="1:4" ht="23.25" customHeight="1">
      <c r="A95" s="283" t="s">
        <v>660</v>
      </c>
      <c r="B95" s="279">
        <v>721908</v>
      </c>
      <c r="C95" s="280" t="s">
        <v>463</v>
      </c>
      <c r="D95" s="282" t="s">
        <v>464</v>
      </c>
    </row>
    <row r="96" spans="1:4" ht="23.25" customHeight="1">
      <c r="A96" s="283" t="s">
        <v>660</v>
      </c>
      <c r="B96" s="279">
        <v>724001</v>
      </c>
      <c r="C96" s="280" t="s">
        <v>465</v>
      </c>
      <c r="D96" s="282" t="s">
        <v>466</v>
      </c>
    </row>
    <row r="97" spans="1:4" ht="23.25" customHeight="1">
      <c r="A97" s="283" t="s">
        <v>660</v>
      </c>
      <c r="B97" s="279">
        <v>726100</v>
      </c>
      <c r="C97" s="280" t="s">
        <v>467</v>
      </c>
      <c r="D97" s="281" t="s">
        <v>468</v>
      </c>
    </row>
    <row r="98" spans="1:4" ht="23.25" customHeight="1">
      <c r="A98" s="283" t="s">
        <v>660</v>
      </c>
      <c r="B98" s="279">
        <v>732001</v>
      </c>
      <c r="C98" s="280" t="s">
        <v>469</v>
      </c>
      <c r="D98" s="282" t="s">
        <v>470</v>
      </c>
    </row>
    <row r="99" spans="1:4" ht="23.25" customHeight="1">
      <c r="A99" s="283" t="s">
        <v>660</v>
      </c>
      <c r="B99" s="279">
        <v>752001</v>
      </c>
      <c r="C99" s="280" t="s">
        <v>471</v>
      </c>
      <c r="D99" s="282" t="s">
        <v>472</v>
      </c>
    </row>
    <row r="100" spans="1:4" ht="23.25" customHeight="1">
      <c r="A100" s="283" t="s">
        <v>660</v>
      </c>
      <c r="B100" s="279">
        <v>757001</v>
      </c>
      <c r="C100" s="280" t="s">
        <v>473</v>
      </c>
      <c r="D100" s="282" t="s">
        <v>474</v>
      </c>
    </row>
    <row r="101" spans="1:4" ht="23.25" customHeight="1">
      <c r="A101" s="283" t="s">
        <v>660</v>
      </c>
      <c r="B101" s="279">
        <v>757003</v>
      </c>
      <c r="C101" s="280" t="s">
        <v>475</v>
      </c>
      <c r="D101" s="281" t="s">
        <v>476</v>
      </c>
    </row>
    <row r="102" spans="1:4" ht="23.25" customHeight="1">
      <c r="A102" s="283" t="s">
        <v>660</v>
      </c>
      <c r="B102" s="279">
        <v>761001</v>
      </c>
      <c r="C102" s="280" t="s">
        <v>477</v>
      </c>
      <c r="D102" s="282" t="s">
        <v>478</v>
      </c>
    </row>
    <row r="103" spans="1:4" ht="23.25" customHeight="1">
      <c r="A103" s="283" t="s">
        <v>660</v>
      </c>
      <c r="B103" s="279">
        <v>761002</v>
      </c>
      <c r="C103" s="280" t="s">
        <v>479</v>
      </c>
      <c r="D103" s="282" t="s">
        <v>480</v>
      </c>
    </row>
    <row r="104" spans="1:4" ht="23.25" customHeight="1">
      <c r="A104" s="283" t="s">
        <v>660</v>
      </c>
      <c r="B104" s="279">
        <v>761004</v>
      </c>
      <c r="C104" s="280" t="s">
        <v>481</v>
      </c>
      <c r="D104" s="282" t="s">
        <v>482</v>
      </c>
    </row>
    <row r="105" spans="1:4" ht="23.25" customHeight="1">
      <c r="A105" s="283" t="s">
        <v>660</v>
      </c>
      <c r="B105" s="279">
        <v>761006</v>
      </c>
      <c r="C105" s="280" t="s">
        <v>483</v>
      </c>
      <c r="D105" s="282" t="s">
        <v>484</v>
      </c>
    </row>
    <row r="106" spans="1:4" ht="23.25" customHeight="1">
      <c r="A106" s="283" t="s">
        <v>660</v>
      </c>
      <c r="B106" s="279">
        <v>768201</v>
      </c>
      <c r="C106" s="280" t="s">
        <v>109</v>
      </c>
      <c r="D106" s="282" t="s">
        <v>485</v>
      </c>
    </row>
    <row r="107" spans="1:4" ht="23.25" customHeight="1">
      <c r="A107" s="283" t="s">
        <v>660</v>
      </c>
      <c r="B107" s="279">
        <v>768204</v>
      </c>
      <c r="C107" s="280" t="s">
        <v>486</v>
      </c>
      <c r="D107" s="282" t="s">
        <v>487</v>
      </c>
    </row>
    <row r="108" spans="1:4" ht="23.25" customHeight="1">
      <c r="A108" s="283" t="s">
        <v>660</v>
      </c>
      <c r="B108" s="279">
        <v>768205</v>
      </c>
      <c r="C108" s="280" t="s">
        <v>488</v>
      </c>
      <c r="D108" s="282" t="s">
        <v>489</v>
      </c>
    </row>
    <row r="109" spans="1:4" ht="23.25" customHeight="1">
      <c r="A109" s="283" t="s">
        <v>660</v>
      </c>
      <c r="B109" s="279">
        <v>768206</v>
      </c>
      <c r="C109" s="280" t="s">
        <v>490</v>
      </c>
      <c r="D109" s="281" t="s">
        <v>491</v>
      </c>
    </row>
    <row r="110" spans="1:4" ht="23.25" customHeight="1">
      <c r="A110" s="283" t="s">
        <v>660</v>
      </c>
      <c r="B110" s="279">
        <v>768207</v>
      </c>
      <c r="C110" s="280" t="s">
        <v>492</v>
      </c>
      <c r="D110" s="282" t="s">
        <v>493</v>
      </c>
    </row>
    <row r="111" spans="1:4" ht="23.25" customHeight="1">
      <c r="A111" s="283" t="s">
        <v>660</v>
      </c>
      <c r="B111" s="279">
        <v>768208</v>
      </c>
      <c r="C111" s="280" t="s">
        <v>494</v>
      </c>
      <c r="D111" s="282" t="s">
        <v>495</v>
      </c>
    </row>
    <row r="112" spans="1:4" ht="23.25" customHeight="1">
      <c r="A112" s="283" t="s">
        <v>660</v>
      </c>
      <c r="B112" s="279">
        <v>768209</v>
      </c>
      <c r="C112" s="280" t="s">
        <v>494</v>
      </c>
      <c r="D112" s="282" t="s">
        <v>496</v>
      </c>
    </row>
    <row r="113" spans="1:4" ht="23.25" customHeight="1">
      <c r="A113" s="283" t="s">
        <v>660</v>
      </c>
      <c r="B113" s="279">
        <v>768210</v>
      </c>
      <c r="C113" s="280" t="s">
        <v>497</v>
      </c>
      <c r="D113" s="282" t="s">
        <v>498</v>
      </c>
    </row>
    <row r="114" spans="1:4" ht="23.25" customHeight="1">
      <c r="A114" s="283" t="s">
        <v>660</v>
      </c>
      <c r="B114" s="279">
        <v>768211</v>
      </c>
      <c r="C114" s="280" t="s">
        <v>499</v>
      </c>
      <c r="D114" s="282" t="s">
        <v>500</v>
      </c>
    </row>
    <row r="115" spans="1:4" ht="23.25" customHeight="1">
      <c r="A115" s="283" t="s">
        <v>660</v>
      </c>
      <c r="B115" s="279">
        <v>768212</v>
      </c>
      <c r="C115" s="280" t="s">
        <v>501</v>
      </c>
      <c r="D115" s="282" t="s">
        <v>502</v>
      </c>
    </row>
    <row r="116" spans="1:4" ht="23.25" customHeight="1">
      <c r="A116" s="283" t="s">
        <v>660</v>
      </c>
      <c r="B116" s="279">
        <v>768301</v>
      </c>
      <c r="C116" s="280" t="s">
        <v>110</v>
      </c>
      <c r="D116" s="282" t="s">
        <v>503</v>
      </c>
    </row>
    <row r="117" spans="1:4" ht="23.25" customHeight="1">
      <c r="A117" s="283" t="s">
        <v>660</v>
      </c>
      <c r="B117" s="279">
        <v>771611</v>
      </c>
      <c r="C117" s="280" t="s">
        <v>504</v>
      </c>
      <c r="D117" s="281" t="s">
        <v>505</v>
      </c>
    </row>
    <row r="118" spans="1:4" ht="23.25" customHeight="1">
      <c r="A118" s="283" t="s">
        <v>660</v>
      </c>
      <c r="B118" s="279">
        <v>771701</v>
      </c>
      <c r="C118" s="280" t="s">
        <v>506</v>
      </c>
      <c r="D118" s="281" t="s">
        <v>507</v>
      </c>
    </row>
    <row r="119" spans="1:4" ht="23.25" customHeight="1">
      <c r="A119" s="283" t="s">
        <v>660</v>
      </c>
      <c r="B119" s="279">
        <v>771704</v>
      </c>
      <c r="C119" s="280" t="s">
        <v>508</v>
      </c>
      <c r="D119" s="281" t="s">
        <v>509</v>
      </c>
    </row>
    <row r="120" spans="1:4" ht="23.25" customHeight="1">
      <c r="A120" s="283" t="s">
        <v>660</v>
      </c>
      <c r="B120" s="279">
        <v>771901</v>
      </c>
      <c r="C120" s="280" t="s">
        <v>510</v>
      </c>
      <c r="D120" s="281" t="s">
        <v>511</v>
      </c>
    </row>
    <row r="121" spans="1:4" ht="23.25" customHeight="1">
      <c r="A121" s="283" t="s">
        <v>660</v>
      </c>
      <c r="B121" s="279">
        <v>771902</v>
      </c>
      <c r="C121" s="280" t="s">
        <v>512</v>
      </c>
      <c r="D121" s="281" t="s">
        <v>513</v>
      </c>
    </row>
    <row r="122" spans="1:4" ht="23.25" customHeight="1">
      <c r="A122" s="283" t="s">
        <v>660</v>
      </c>
      <c r="B122" s="279">
        <v>771903</v>
      </c>
      <c r="C122" s="280" t="s">
        <v>514</v>
      </c>
      <c r="D122" s="281" t="s">
        <v>515</v>
      </c>
    </row>
    <row r="123" spans="1:4" ht="23.25" customHeight="1">
      <c r="A123" s="283" t="s">
        <v>660</v>
      </c>
      <c r="B123" s="279">
        <v>771905</v>
      </c>
      <c r="C123" s="280" t="s">
        <v>516</v>
      </c>
      <c r="D123" s="281" t="s">
        <v>517</v>
      </c>
    </row>
    <row r="124" spans="1:4" ht="23.25" customHeight="1">
      <c r="A124" s="283" t="s">
        <v>660</v>
      </c>
      <c r="B124" s="279">
        <v>771950</v>
      </c>
      <c r="C124" s="280" t="s">
        <v>518</v>
      </c>
      <c r="D124" s="281" t="s">
        <v>519</v>
      </c>
    </row>
    <row r="125" spans="1:4" ht="23.25" customHeight="1">
      <c r="A125" s="283" t="s">
        <v>660</v>
      </c>
      <c r="B125" s="279">
        <v>772101</v>
      </c>
      <c r="C125" s="280" t="s">
        <v>520</v>
      </c>
      <c r="D125" s="282" t="s">
        <v>521</v>
      </c>
    </row>
    <row r="126" spans="1:4" ht="23.25" customHeight="1">
      <c r="A126" s="283" t="s">
        <v>660</v>
      </c>
      <c r="B126" s="279">
        <v>772102</v>
      </c>
      <c r="C126" s="280" t="s">
        <v>522</v>
      </c>
      <c r="D126" s="282" t="s">
        <v>523</v>
      </c>
    </row>
    <row r="127" spans="1:4" ht="23.25" customHeight="1">
      <c r="A127" s="283" t="s">
        <v>660</v>
      </c>
      <c r="B127" s="279">
        <v>772103</v>
      </c>
      <c r="C127" s="280" t="s">
        <v>524</v>
      </c>
      <c r="D127" s="282" t="s">
        <v>525</v>
      </c>
    </row>
    <row r="128" spans="1:4" ht="23.25" customHeight="1">
      <c r="A128" s="283" t="s">
        <v>660</v>
      </c>
      <c r="B128" s="279">
        <v>772104</v>
      </c>
      <c r="C128" s="280" t="s">
        <v>526</v>
      </c>
      <c r="D128" s="282" t="s">
        <v>527</v>
      </c>
    </row>
    <row r="129" spans="1:4" ht="23.25" customHeight="1">
      <c r="A129" s="283" t="s">
        <v>660</v>
      </c>
      <c r="B129" s="279">
        <v>772105</v>
      </c>
      <c r="C129" s="280" t="s">
        <v>528</v>
      </c>
      <c r="D129" s="282" t="s">
        <v>529</v>
      </c>
    </row>
    <row r="130" spans="1:4" ht="23.25" customHeight="1">
      <c r="A130" s="283" t="s">
        <v>660</v>
      </c>
      <c r="B130" s="279">
        <v>772106</v>
      </c>
      <c r="C130" s="280" t="s">
        <v>530</v>
      </c>
      <c r="D130" s="282" t="s">
        <v>531</v>
      </c>
    </row>
    <row r="131" spans="1:4" ht="23.25" customHeight="1">
      <c r="A131" s="283" t="s">
        <v>660</v>
      </c>
      <c r="B131" s="279">
        <v>772107</v>
      </c>
      <c r="C131" s="280" t="s">
        <v>532</v>
      </c>
      <c r="D131" s="282" t="s">
        <v>533</v>
      </c>
    </row>
    <row r="132" spans="1:4" ht="23.25" customHeight="1">
      <c r="A132" s="283" t="s">
        <v>660</v>
      </c>
      <c r="B132" s="279">
        <v>772108</v>
      </c>
      <c r="C132" s="280" t="s">
        <v>534</v>
      </c>
      <c r="D132" s="282" t="s">
        <v>535</v>
      </c>
    </row>
    <row r="133" spans="1:4" ht="23.25" customHeight="1">
      <c r="A133" s="283" t="s">
        <v>660</v>
      </c>
      <c r="B133" s="279">
        <v>772109</v>
      </c>
      <c r="C133" s="280" t="s">
        <v>536</v>
      </c>
      <c r="D133" s="282" t="s">
        <v>537</v>
      </c>
    </row>
    <row r="134" spans="1:4" ht="23.25" customHeight="1">
      <c r="A134" s="283" t="s">
        <v>660</v>
      </c>
      <c r="B134" s="279">
        <v>772110</v>
      </c>
      <c r="C134" s="280" t="s">
        <v>538</v>
      </c>
      <c r="D134" s="282" t="s">
        <v>539</v>
      </c>
    </row>
    <row r="135" spans="1:4" ht="23.25" customHeight="1">
      <c r="A135" s="283" t="s">
        <v>660</v>
      </c>
      <c r="B135" s="279">
        <v>772111</v>
      </c>
      <c r="C135" s="280" t="s">
        <v>540</v>
      </c>
      <c r="D135" s="282" t="s">
        <v>541</v>
      </c>
    </row>
    <row r="136" spans="1:4" ht="23.25" customHeight="1">
      <c r="A136" s="283" t="s">
        <v>660</v>
      </c>
      <c r="B136" s="279">
        <v>772114</v>
      </c>
      <c r="C136" s="280" t="s">
        <v>542</v>
      </c>
      <c r="D136" s="282" t="s">
        <v>543</v>
      </c>
    </row>
    <row r="137" spans="1:4" ht="23.25" customHeight="1">
      <c r="A137" s="283" t="s">
        <v>660</v>
      </c>
      <c r="B137" s="279">
        <v>772117</v>
      </c>
      <c r="C137" s="280" t="s">
        <v>544</v>
      </c>
      <c r="D137" s="282" t="s">
        <v>545</v>
      </c>
    </row>
    <row r="138" spans="1:4" ht="23.25" customHeight="1">
      <c r="A138" s="283" t="s">
        <v>660</v>
      </c>
      <c r="B138" s="279">
        <v>772120</v>
      </c>
      <c r="C138" s="280" t="s">
        <v>546</v>
      </c>
      <c r="D138" s="282" t="s">
        <v>547</v>
      </c>
    </row>
    <row r="139" spans="1:4" ht="23.25" customHeight="1">
      <c r="A139" s="283" t="s">
        <v>660</v>
      </c>
      <c r="B139" s="279">
        <v>772131</v>
      </c>
      <c r="C139" s="280" t="s">
        <v>548</v>
      </c>
      <c r="D139" s="281" t="s">
        <v>549</v>
      </c>
    </row>
    <row r="140" spans="1:4" ht="23.25" customHeight="1">
      <c r="A140" s="283" t="s">
        <v>660</v>
      </c>
      <c r="B140" s="279">
        <v>772132</v>
      </c>
      <c r="C140" s="280" t="s">
        <v>550</v>
      </c>
      <c r="D140" s="282" t="s">
        <v>551</v>
      </c>
    </row>
    <row r="141" spans="1:4" ht="23.25" customHeight="1">
      <c r="A141" s="283" t="s">
        <v>660</v>
      </c>
      <c r="B141" s="279">
        <v>772152</v>
      </c>
      <c r="C141" s="280" t="s">
        <v>552</v>
      </c>
      <c r="D141" s="282" t="s">
        <v>553</v>
      </c>
    </row>
    <row r="142" spans="1:4" ht="23.25" customHeight="1">
      <c r="A142" s="283" t="s">
        <v>660</v>
      </c>
      <c r="B142" s="279">
        <v>772153</v>
      </c>
      <c r="C142" s="280" t="s">
        <v>554</v>
      </c>
      <c r="D142" s="282" t="s">
        <v>555</v>
      </c>
    </row>
    <row r="143" spans="1:4" ht="23.25" customHeight="1">
      <c r="A143" s="283" t="s">
        <v>660</v>
      </c>
      <c r="B143" s="279">
        <v>772154</v>
      </c>
      <c r="C143" s="280" t="s">
        <v>556</v>
      </c>
      <c r="D143" s="282" t="s">
        <v>557</v>
      </c>
    </row>
    <row r="144" spans="1:4" ht="23.25" customHeight="1">
      <c r="A144" s="283" t="s">
        <v>660</v>
      </c>
      <c r="B144" s="279">
        <v>772155</v>
      </c>
      <c r="C144" s="280" t="s">
        <v>558</v>
      </c>
      <c r="D144" s="282" t="s">
        <v>559</v>
      </c>
    </row>
    <row r="145" spans="1:4" ht="23.25" customHeight="1">
      <c r="A145" s="283" t="s">
        <v>660</v>
      </c>
      <c r="B145" s="279">
        <v>772156</v>
      </c>
      <c r="C145" s="280" t="s">
        <v>560</v>
      </c>
      <c r="D145" s="282" t="s">
        <v>561</v>
      </c>
    </row>
    <row r="146" spans="1:4" ht="23.25" customHeight="1">
      <c r="A146" s="283" t="s">
        <v>660</v>
      </c>
      <c r="B146" s="279">
        <v>772157</v>
      </c>
      <c r="C146" s="280" t="s">
        <v>562</v>
      </c>
      <c r="D146" s="282" t="s">
        <v>563</v>
      </c>
    </row>
    <row r="147" spans="1:4" ht="23.25" customHeight="1">
      <c r="A147" s="283" t="s">
        <v>660</v>
      </c>
      <c r="B147" s="279">
        <v>772181</v>
      </c>
      <c r="C147" s="280" t="s">
        <v>564</v>
      </c>
      <c r="D147" s="282" t="s">
        <v>565</v>
      </c>
    </row>
    <row r="148" spans="1:4" ht="23.25" customHeight="1">
      <c r="A148" s="283" t="s">
        <v>660</v>
      </c>
      <c r="B148" s="279">
        <v>772184</v>
      </c>
      <c r="C148" s="280" t="s">
        <v>566</v>
      </c>
      <c r="D148" s="282" t="s">
        <v>567</v>
      </c>
    </row>
    <row r="149" spans="1:4" ht="23.25" customHeight="1">
      <c r="A149" s="283" t="s">
        <v>660</v>
      </c>
      <c r="B149" s="279">
        <v>772196</v>
      </c>
      <c r="C149" s="280" t="s">
        <v>568</v>
      </c>
      <c r="D149" s="281" t="s">
        <v>569</v>
      </c>
    </row>
    <row r="150" spans="1:4" ht="23.25" customHeight="1">
      <c r="A150" s="283" t="s">
        <v>660</v>
      </c>
      <c r="B150" s="279">
        <v>772202</v>
      </c>
      <c r="C150" s="280" t="s">
        <v>570</v>
      </c>
      <c r="D150" s="282" t="s">
        <v>571</v>
      </c>
    </row>
    <row r="151" spans="1:4" ht="23.25" customHeight="1">
      <c r="A151" s="283" t="s">
        <v>660</v>
      </c>
      <c r="B151" s="279">
        <v>772203</v>
      </c>
      <c r="C151" s="280" t="s">
        <v>572</v>
      </c>
      <c r="D151" s="282" t="s">
        <v>573</v>
      </c>
    </row>
    <row r="152" spans="1:4" ht="23.25" customHeight="1">
      <c r="A152" s="283" t="s">
        <v>660</v>
      </c>
      <c r="B152" s="279">
        <v>772204</v>
      </c>
      <c r="C152" s="280" t="s">
        <v>574</v>
      </c>
      <c r="D152" s="282" t="s">
        <v>575</v>
      </c>
    </row>
    <row r="153" spans="1:4" ht="23.25" customHeight="1">
      <c r="A153" s="283" t="s">
        <v>660</v>
      </c>
      <c r="B153" s="279">
        <v>772205</v>
      </c>
      <c r="C153" s="280" t="s">
        <v>576</v>
      </c>
      <c r="D153" s="282" t="s">
        <v>577</v>
      </c>
    </row>
    <row r="154" spans="1:4" ht="23.25" customHeight="1">
      <c r="A154" s="283" t="s">
        <v>660</v>
      </c>
      <c r="B154" s="279">
        <v>772951</v>
      </c>
      <c r="C154" s="280" t="s">
        <v>578</v>
      </c>
      <c r="D154" s="282" t="s">
        <v>579</v>
      </c>
    </row>
    <row r="155" spans="1:4" ht="23.25" customHeight="1">
      <c r="A155" s="283" t="s">
        <v>660</v>
      </c>
      <c r="B155" s="279">
        <v>772952</v>
      </c>
      <c r="C155" s="280" t="s">
        <v>580</v>
      </c>
      <c r="D155" s="282" t="s">
        <v>581</v>
      </c>
    </row>
    <row r="156" spans="1:4" ht="23.25" customHeight="1">
      <c r="A156" s="283" t="s">
        <v>660</v>
      </c>
      <c r="B156" s="279">
        <v>773101</v>
      </c>
      <c r="C156" s="280" t="s">
        <v>582</v>
      </c>
      <c r="D156" s="282" t="s">
        <v>583</v>
      </c>
    </row>
    <row r="157" spans="1:4" ht="23.25" customHeight="1">
      <c r="A157" s="283" t="s">
        <v>660</v>
      </c>
      <c r="B157" s="279">
        <v>773102</v>
      </c>
      <c r="C157" s="280" t="s">
        <v>584</v>
      </c>
      <c r="D157" s="282" t="s">
        <v>585</v>
      </c>
    </row>
    <row r="158" spans="1:4" ht="23.25" customHeight="1">
      <c r="A158" s="283" t="s">
        <v>660</v>
      </c>
      <c r="B158" s="279">
        <v>773103</v>
      </c>
      <c r="C158" s="280" t="s">
        <v>586</v>
      </c>
      <c r="D158" s="282" t="s">
        <v>587</v>
      </c>
    </row>
    <row r="159" spans="1:4" ht="23.25" customHeight="1">
      <c r="A159" s="283" t="s">
        <v>660</v>
      </c>
      <c r="B159" s="279">
        <v>773105</v>
      </c>
      <c r="C159" s="280" t="s">
        <v>588</v>
      </c>
      <c r="D159" s="282" t="s">
        <v>589</v>
      </c>
    </row>
    <row r="160" spans="1:4" ht="23.25" customHeight="1">
      <c r="A160" s="283" t="s">
        <v>660</v>
      </c>
      <c r="B160" s="279">
        <v>773201</v>
      </c>
      <c r="C160" s="280" t="s">
        <v>590</v>
      </c>
      <c r="D160" s="282" t="s">
        <v>591</v>
      </c>
    </row>
    <row r="161" spans="1:4" ht="23.25" customHeight="1">
      <c r="A161" s="283" t="s">
        <v>660</v>
      </c>
      <c r="B161" s="279">
        <v>773202</v>
      </c>
      <c r="C161" s="280" t="s">
        <v>592</v>
      </c>
      <c r="D161" s="282" t="s">
        <v>593</v>
      </c>
    </row>
    <row r="162" spans="1:4" ht="23.25" customHeight="1">
      <c r="A162" s="283" t="s">
        <v>660</v>
      </c>
      <c r="B162" s="279">
        <v>773203</v>
      </c>
      <c r="C162" s="280" t="s">
        <v>594</v>
      </c>
      <c r="D162" s="282" t="s">
        <v>595</v>
      </c>
    </row>
    <row r="163" spans="1:4" ht="23.25" customHeight="1">
      <c r="A163" s="283" t="s">
        <v>660</v>
      </c>
      <c r="B163" s="279">
        <v>773204</v>
      </c>
      <c r="C163" s="280" t="s">
        <v>596</v>
      </c>
      <c r="D163" s="282" t="s">
        <v>597</v>
      </c>
    </row>
    <row r="164" spans="1:4" ht="23.25" customHeight="1">
      <c r="A164" s="283" t="s">
        <v>660</v>
      </c>
      <c r="B164" s="279">
        <v>773205</v>
      </c>
      <c r="C164" s="280" t="s">
        <v>598</v>
      </c>
      <c r="D164" s="282" t="s">
        <v>599</v>
      </c>
    </row>
    <row r="165" spans="1:4" ht="23.25" customHeight="1">
      <c r="A165" s="283" t="s">
        <v>660</v>
      </c>
      <c r="B165" s="279">
        <v>773206</v>
      </c>
      <c r="C165" s="280" t="s">
        <v>600</v>
      </c>
      <c r="D165" s="282" t="s">
        <v>601</v>
      </c>
    </row>
    <row r="166" spans="1:4" ht="23.25" customHeight="1">
      <c r="A166" s="283" t="s">
        <v>660</v>
      </c>
      <c r="B166" s="279">
        <v>773207</v>
      </c>
      <c r="C166" s="280" t="s">
        <v>602</v>
      </c>
      <c r="D166" s="282" t="s">
        <v>603</v>
      </c>
    </row>
    <row r="167" spans="1:4" ht="23.25" customHeight="1">
      <c r="A167" s="283" t="s">
        <v>660</v>
      </c>
      <c r="B167" s="279">
        <v>773208</v>
      </c>
      <c r="C167" s="280" t="s">
        <v>604</v>
      </c>
      <c r="D167" s="282" t="s">
        <v>605</v>
      </c>
    </row>
    <row r="168" spans="1:4" ht="23.25" customHeight="1">
      <c r="A168" s="283" t="s">
        <v>660</v>
      </c>
      <c r="B168" s="279">
        <v>773209</v>
      </c>
      <c r="C168" s="280" t="s">
        <v>606</v>
      </c>
      <c r="D168" s="282" t="s">
        <v>607</v>
      </c>
    </row>
    <row r="169" spans="1:4" ht="23.25" customHeight="1">
      <c r="A169" s="283" t="s">
        <v>660</v>
      </c>
      <c r="B169" s="279">
        <v>773210</v>
      </c>
      <c r="C169" s="280" t="s">
        <v>608</v>
      </c>
      <c r="D169" s="281" t="s">
        <v>609</v>
      </c>
    </row>
    <row r="170" spans="1:4" ht="23.25" customHeight="1">
      <c r="A170" s="283" t="s">
        <v>660</v>
      </c>
      <c r="B170" s="279">
        <v>773211</v>
      </c>
      <c r="C170" s="280" t="s">
        <v>610</v>
      </c>
      <c r="D170" s="282" t="s">
        <v>611</v>
      </c>
    </row>
    <row r="171" spans="1:4" ht="23.25" customHeight="1">
      <c r="A171" s="283" t="s">
        <v>660</v>
      </c>
      <c r="B171" s="279">
        <v>773301</v>
      </c>
      <c r="C171" s="280" t="s">
        <v>612</v>
      </c>
      <c r="D171" s="282" t="s">
        <v>613</v>
      </c>
    </row>
    <row r="172" spans="1:4" ht="23.25" customHeight="1">
      <c r="A172" s="283" t="s">
        <v>660</v>
      </c>
      <c r="B172" s="279">
        <v>773302</v>
      </c>
      <c r="C172" s="280" t="s">
        <v>614</v>
      </c>
      <c r="D172" s="282" t="s">
        <v>615</v>
      </c>
    </row>
    <row r="173" spans="1:4" ht="23.25" customHeight="1">
      <c r="A173" s="283" t="s">
        <v>660</v>
      </c>
      <c r="B173" s="279">
        <v>773303</v>
      </c>
      <c r="C173" s="280" t="s">
        <v>616</v>
      </c>
      <c r="D173" s="281" t="s">
        <v>617</v>
      </c>
    </row>
    <row r="174" spans="1:4" ht="23.25" customHeight="1">
      <c r="A174" s="283" t="s">
        <v>660</v>
      </c>
      <c r="B174" s="279">
        <v>773304</v>
      </c>
      <c r="C174" s="280" t="s">
        <v>618</v>
      </c>
      <c r="D174" s="282" t="s">
        <v>619</v>
      </c>
    </row>
    <row r="175" spans="1:4" ht="23.25" customHeight="1">
      <c r="A175" s="283" t="s">
        <v>660</v>
      </c>
      <c r="B175" s="279">
        <v>773401</v>
      </c>
      <c r="C175" s="280" t="s">
        <v>620</v>
      </c>
      <c r="D175" s="282" t="s">
        <v>621</v>
      </c>
    </row>
    <row r="176" spans="1:4" ht="23.25" customHeight="1">
      <c r="A176" s="283" t="s">
        <v>660</v>
      </c>
      <c r="B176" s="279">
        <v>773402</v>
      </c>
      <c r="C176" s="280" t="s">
        <v>622</v>
      </c>
      <c r="D176" s="282" t="s">
        <v>623</v>
      </c>
    </row>
    <row r="177" spans="1:4" ht="23.25" customHeight="1">
      <c r="A177" s="283" t="s">
        <v>660</v>
      </c>
      <c r="B177" s="279">
        <v>773501</v>
      </c>
      <c r="C177" s="280" t="s">
        <v>624</v>
      </c>
      <c r="D177" s="282" t="s">
        <v>625</v>
      </c>
    </row>
    <row r="178" spans="1:4" ht="23.25" customHeight="1">
      <c r="A178" s="283" t="s">
        <v>660</v>
      </c>
      <c r="B178" s="279">
        <v>773503</v>
      </c>
      <c r="C178" s="280" t="s">
        <v>626</v>
      </c>
      <c r="D178" s="282" t="s">
        <v>627</v>
      </c>
    </row>
    <row r="179" spans="1:4" ht="23.25" customHeight="1">
      <c r="A179" s="283" t="s">
        <v>660</v>
      </c>
      <c r="B179" s="279">
        <v>773601</v>
      </c>
      <c r="C179" s="280" t="s">
        <v>628</v>
      </c>
      <c r="D179" s="282" t="s">
        <v>629</v>
      </c>
    </row>
    <row r="180" spans="1:4" ht="23.25" customHeight="1">
      <c r="A180" s="283" t="s">
        <v>660</v>
      </c>
      <c r="B180" s="279">
        <v>773602</v>
      </c>
      <c r="C180" s="280" t="s">
        <v>630</v>
      </c>
      <c r="D180" s="282" t="s">
        <v>631</v>
      </c>
    </row>
    <row r="181" spans="1:4" ht="23.25" customHeight="1">
      <c r="A181" s="283" t="s">
        <v>660</v>
      </c>
      <c r="B181" s="279">
        <v>773603</v>
      </c>
      <c r="C181" s="280" t="s">
        <v>632</v>
      </c>
      <c r="D181" s="282" t="s">
        <v>633</v>
      </c>
    </row>
    <row r="182" spans="1:4" ht="23.25" customHeight="1">
      <c r="A182" s="283" t="s">
        <v>660</v>
      </c>
      <c r="B182" s="279">
        <v>773604</v>
      </c>
      <c r="C182" s="280" t="s">
        <v>634</v>
      </c>
      <c r="D182" s="282" t="s">
        <v>635</v>
      </c>
    </row>
    <row r="183" spans="1:4" ht="23.25" customHeight="1">
      <c r="A183" s="283" t="s">
        <v>660</v>
      </c>
      <c r="B183" s="279">
        <v>773605</v>
      </c>
      <c r="C183" s="280" t="s">
        <v>636</v>
      </c>
      <c r="D183" s="282" t="s">
        <v>637</v>
      </c>
    </row>
    <row r="184" spans="1:4" ht="23.25" customHeight="1">
      <c r="A184" s="283" t="s">
        <v>660</v>
      </c>
      <c r="B184" s="279">
        <v>773606</v>
      </c>
      <c r="C184" s="280" t="s">
        <v>638</v>
      </c>
      <c r="D184" s="282" t="s">
        <v>639</v>
      </c>
    </row>
    <row r="185" spans="1:4" ht="23.25" customHeight="1">
      <c r="A185" s="283" t="s">
        <v>660</v>
      </c>
      <c r="B185" s="279">
        <v>773607</v>
      </c>
      <c r="C185" s="280" t="s">
        <v>640</v>
      </c>
      <c r="D185" s="282" t="s">
        <v>641</v>
      </c>
    </row>
    <row r="186" spans="1:4" ht="23.25" customHeight="1">
      <c r="A186" s="283" t="s">
        <v>660</v>
      </c>
      <c r="B186" s="279">
        <v>773902</v>
      </c>
      <c r="C186" s="280" t="s">
        <v>642</v>
      </c>
      <c r="D186" s="282" t="s">
        <v>643</v>
      </c>
    </row>
    <row r="187" spans="1:4" ht="23.25" customHeight="1">
      <c r="A187" s="283" t="s">
        <v>660</v>
      </c>
      <c r="B187" s="279">
        <v>773904</v>
      </c>
      <c r="C187" s="280" t="s">
        <v>644</v>
      </c>
      <c r="D187" s="282" t="s">
        <v>645</v>
      </c>
    </row>
    <row r="188" spans="1:4" ht="23.25" customHeight="1">
      <c r="A188" s="283" t="s">
        <v>660</v>
      </c>
      <c r="B188" s="279">
        <v>773905</v>
      </c>
      <c r="C188" s="280" t="s">
        <v>646</v>
      </c>
      <c r="D188" s="282" t="s">
        <v>647</v>
      </c>
    </row>
    <row r="189" spans="1:4" ht="23.25" customHeight="1">
      <c r="A189" s="283" t="s">
        <v>660</v>
      </c>
      <c r="B189" s="279">
        <v>773906</v>
      </c>
      <c r="C189" s="280" t="s">
        <v>648</v>
      </c>
      <c r="D189" s="282" t="s">
        <v>649</v>
      </c>
    </row>
    <row r="190" spans="1:4" ht="23.25" customHeight="1">
      <c r="A190" s="283" t="s">
        <v>660</v>
      </c>
      <c r="B190" s="279">
        <v>773908</v>
      </c>
      <c r="C190" s="280" t="s">
        <v>650</v>
      </c>
      <c r="D190" s="282" t="s">
        <v>651</v>
      </c>
    </row>
    <row r="191" spans="1:4" ht="23.25" customHeight="1">
      <c r="A191" s="283" t="s">
        <v>660</v>
      </c>
      <c r="B191" s="279">
        <v>773910</v>
      </c>
      <c r="C191" s="280" t="s">
        <v>652</v>
      </c>
      <c r="D191" s="282" t="s">
        <v>653</v>
      </c>
    </row>
    <row r="192" spans="1:4" ht="23.25" customHeight="1">
      <c r="A192" s="283" t="s">
        <v>660</v>
      </c>
      <c r="B192" s="279">
        <v>773911</v>
      </c>
      <c r="C192" s="280" t="s">
        <v>654</v>
      </c>
      <c r="D192" s="282" t="s">
        <v>655</v>
      </c>
    </row>
    <row r="193" spans="1:4" ht="23.25" customHeight="1">
      <c r="A193" s="283" t="s">
        <v>660</v>
      </c>
      <c r="B193" s="279">
        <v>775100</v>
      </c>
      <c r="C193" s="280" t="s">
        <v>656</v>
      </c>
      <c r="D193" s="281" t="s">
        <v>657</v>
      </c>
    </row>
    <row r="194" spans="1:4" ht="23.25" customHeight="1">
      <c r="A194" s="215" t="s">
        <v>776</v>
      </c>
      <c r="B194" s="276">
        <v>771121</v>
      </c>
      <c r="C194" s="277" t="s">
        <v>661</v>
      </c>
      <c r="D194" s="278" t="s">
        <v>662</v>
      </c>
    </row>
    <row r="195" spans="1:4" ht="23.25" customHeight="1">
      <c r="A195" s="215" t="s">
        <v>776</v>
      </c>
      <c r="B195" s="276">
        <v>771122</v>
      </c>
      <c r="C195" s="277" t="s">
        <v>663</v>
      </c>
      <c r="D195" s="278" t="s">
        <v>664</v>
      </c>
    </row>
    <row r="196" spans="1:4" ht="23.25" customHeight="1">
      <c r="A196" s="215" t="s">
        <v>776</v>
      </c>
      <c r="B196" s="276">
        <v>771123</v>
      </c>
      <c r="C196" s="277" t="s">
        <v>665</v>
      </c>
      <c r="D196" s="278" t="s">
        <v>666</v>
      </c>
    </row>
    <row r="197" spans="1:4" ht="23.25" customHeight="1">
      <c r="A197" s="215" t="s">
        <v>776</v>
      </c>
      <c r="B197" s="276">
        <v>771124</v>
      </c>
      <c r="C197" s="277" t="s">
        <v>667</v>
      </c>
      <c r="D197" s="278" t="s">
        <v>668</v>
      </c>
    </row>
    <row r="198" spans="1:4" ht="23.25" customHeight="1">
      <c r="A198" s="215" t="s">
        <v>776</v>
      </c>
      <c r="B198" s="276">
        <v>771125</v>
      </c>
      <c r="C198" s="277" t="s">
        <v>669</v>
      </c>
      <c r="D198" s="278" t="s">
        <v>670</v>
      </c>
    </row>
    <row r="199" spans="1:4" ht="23.25" customHeight="1">
      <c r="A199" s="215" t="s">
        <v>776</v>
      </c>
      <c r="B199" s="276">
        <v>771126</v>
      </c>
      <c r="C199" s="277" t="s">
        <v>671</v>
      </c>
      <c r="D199" s="278" t="s">
        <v>672</v>
      </c>
    </row>
    <row r="200" spans="1:4" ht="23.25" customHeight="1">
      <c r="A200" s="215" t="s">
        <v>776</v>
      </c>
      <c r="B200" s="276">
        <v>771127</v>
      </c>
      <c r="C200" s="277" t="s">
        <v>673</v>
      </c>
      <c r="D200" s="278" t="s">
        <v>674</v>
      </c>
    </row>
    <row r="201" spans="1:4" ht="23.25" customHeight="1">
      <c r="A201" s="215" t="s">
        <v>776</v>
      </c>
      <c r="B201" s="276">
        <v>771128</v>
      </c>
      <c r="C201" s="277" t="s">
        <v>675</v>
      </c>
      <c r="D201" s="278" t="s">
        <v>676</v>
      </c>
    </row>
    <row r="202" spans="1:4" ht="23.25" customHeight="1">
      <c r="A202" s="215" t="s">
        <v>776</v>
      </c>
      <c r="B202" s="276">
        <v>771129</v>
      </c>
      <c r="C202" s="277" t="s">
        <v>677</v>
      </c>
      <c r="D202" s="278" t="s">
        <v>678</v>
      </c>
    </row>
    <row r="203" spans="1:4" ht="23.25" customHeight="1">
      <c r="A203" s="215" t="s">
        <v>776</v>
      </c>
      <c r="B203" s="276">
        <v>771141</v>
      </c>
      <c r="C203" s="277" t="s">
        <v>679</v>
      </c>
      <c r="D203" s="278" t="s">
        <v>680</v>
      </c>
    </row>
    <row r="204" spans="1:4" ht="23.25" customHeight="1">
      <c r="A204" s="215" t="s">
        <v>776</v>
      </c>
      <c r="B204" s="276">
        <v>771143</v>
      </c>
      <c r="C204" s="277" t="s">
        <v>681</v>
      </c>
      <c r="D204" s="278" t="s">
        <v>682</v>
      </c>
    </row>
    <row r="205" spans="1:4" ht="23.25" customHeight="1">
      <c r="A205" s="215" t="s">
        <v>776</v>
      </c>
      <c r="B205" s="276">
        <v>771145</v>
      </c>
      <c r="C205" s="277" t="s">
        <v>683</v>
      </c>
      <c r="D205" s="278" t="s">
        <v>684</v>
      </c>
    </row>
    <row r="206" spans="1:4" ht="23.25" customHeight="1">
      <c r="A206" s="215" t="s">
        <v>776</v>
      </c>
      <c r="B206" s="276">
        <v>771151</v>
      </c>
      <c r="C206" s="277" t="s">
        <v>685</v>
      </c>
      <c r="D206" s="278" t="s">
        <v>686</v>
      </c>
    </row>
    <row r="207" spans="1:4" ht="23.25" customHeight="1">
      <c r="A207" s="215" t="s">
        <v>776</v>
      </c>
      <c r="B207" s="276">
        <v>771152</v>
      </c>
      <c r="C207" s="277" t="s">
        <v>687</v>
      </c>
      <c r="D207" s="278" t="s">
        <v>688</v>
      </c>
    </row>
    <row r="208" spans="1:4" ht="23.25" customHeight="1">
      <c r="A208" s="215" t="s">
        <v>776</v>
      </c>
      <c r="B208" s="276">
        <v>771153</v>
      </c>
      <c r="C208" s="277" t="s">
        <v>689</v>
      </c>
      <c r="D208" s="278" t="s">
        <v>690</v>
      </c>
    </row>
    <row r="209" spans="1:4" ht="23.25" customHeight="1">
      <c r="A209" s="215" t="s">
        <v>776</v>
      </c>
      <c r="B209" s="276">
        <v>771154</v>
      </c>
      <c r="C209" s="277" t="s">
        <v>691</v>
      </c>
      <c r="D209" s="278" t="s">
        <v>692</v>
      </c>
    </row>
    <row r="210" spans="1:4" ht="23.25" customHeight="1">
      <c r="A210" s="215" t="s">
        <v>776</v>
      </c>
      <c r="B210" s="276">
        <v>771155</v>
      </c>
      <c r="C210" s="277" t="s">
        <v>693</v>
      </c>
      <c r="D210" s="278" t="s">
        <v>694</v>
      </c>
    </row>
    <row r="211" spans="1:4" ht="23.25" customHeight="1">
      <c r="A211" s="215" t="s">
        <v>776</v>
      </c>
      <c r="B211" s="276">
        <v>771156</v>
      </c>
      <c r="C211" s="277" t="s">
        <v>695</v>
      </c>
      <c r="D211" s="278" t="s">
        <v>696</v>
      </c>
    </row>
    <row r="212" spans="1:4" ht="23.25" customHeight="1">
      <c r="A212" s="215" t="s">
        <v>776</v>
      </c>
      <c r="B212" s="276">
        <v>771501</v>
      </c>
      <c r="C212" s="277" t="s">
        <v>697</v>
      </c>
      <c r="D212" s="278" t="s">
        <v>698</v>
      </c>
    </row>
    <row r="213" spans="1:4" ht="23.25" customHeight="1">
      <c r="A213" s="215" t="s">
        <v>776</v>
      </c>
      <c r="B213" s="276">
        <v>771503</v>
      </c>
      <c r="C213" s="277" t="s">
        <v>699</v>
      </c>
      <c r="D213" s="278" t="s">
        <v>700</v>
      </c>
    </row>
    <row r="214" spans="1:4" ht="23.25" customHeight="1">
      <c r="A214" s="215" t="s">
        <v>776</v>
      </c>
      <c r="B214" s="276">
        <v>771505</v>
      </c>
      <c r="C214" s="277" t="s">
        <v>701</v>
      </c>
      <c r="D214" s="278" t="s">
        <v>702</v>
      </c>
    </row>
    <row r="215" spans="1:4" ht="23.25" customHeight="1">
      <c r="A215" s="215" t="s">
        <v>776</v>
      </c>
      <c r="B215" s="276">
        <v>771507</v>
      </c>
      <c r="C215" s="277" t="s">
        <v>703</v>
      </c>
      <c r="D215" s="278" t="s">
        <v>704</v>
      </c>
    </row>
    <row r="216" spans="1:4" ht="23.25" customHeight="1">
      <c r="A216" s="215" t="s">
        <v>776</v>
      </c>
      <c r="B216" s="276">
        <v>771508</v>
      </c>
      <c r="C216" s="277" t="s">
        <v>705</v>
      </c>
      <c r="D216" s="278" t="s">
        <v>706</v>
      </c>
    </row>
    <row r="217" spans="1:4" ht="23.25" customHeight="1">
      <c r="A217" s="215" t="s">
        <v>776</v>
      </c>
      <c r="B217" s="276">
        <v>771510</v>
      </c>
      <c r="C217" s="277" t="s">
        <v>707</v>
      </c>
      <c r="D217" s="278" t="s">
        <v>708</v>
      </c>
    </row>
    <row r="218" spans="1:4" ht="23.25" customHeight="1">
      <c r="A218" s="215" t="s">
        <v>776</v>
      </c>
      <c r="B218" s="276">
        <v>771511</v>
      </c>
      <c r="C218" s="277" t="s">
        <v>709</v>
      </c>
      <c r="D218" s="278" t="s">
        <v>710</v>
      </c>
    </row>
    <row r="219" spans="1:4" ht="23.25" customHeight="1">
      <c r="A219" s="215" t="s">
        <v>776</v>
      </c>
      <c r="B219" s="276">
        <v>771513</v>
      </c>
      <c r="C219" s="277" t="s">
        <v>711</v>
      </c>
      <c r="D219" s="278" t="s">
        <v>712</v>
      </c>
    </row>
    <row r="220" spans="1:4" ht="23.25" customHeight="1">
      <c r="A220" s="215" t="s">
        <v>776</v>
      </c>
      <c r="B220" s="276">
        <v>771514</v>
      </c>
      <c r="C220" s="277" t="s">
        <v>713</v>
      </c>
      <c r="D220" s="278" t="s">
        <v>714</v>
      </c>
    </row>
    <row r="221" spans="1:4" ht="23.25" customHeight="1">
      <c r="A221" s="215" t="s">
        <v>776</v>
      </c>
      <c r="B221" s="276">
        <v>771515</v>
      </c>
      <c r="C221" s="277" t="s">
        <v>715</v>
      </c>
      <c r="D221" s="278" t="s">
        <v>716</v>
      </c>
    </row>
    <row r="222" spans="1:4" ht="23.25" customHeight="1">
      <c r="A222" s="215" t="s">
        <v>776</v>
      </c>
      <c r="B222" s="276">
        <v>771517</v>
      </c>
      <c r="C222" s="277" t="s">
        <v>717</v>
      </c>
      <c r="D222" s="278" t="s">
        <v>718</v>
      </c>
    </row>
    <row r="223" spans="1:4" ht="23.25" customHeight="1">
      <c r="A223" s="215" t="s">
        <v>776</v>
      </c>
      <c r="B223" s="276">
        <v>771518</v>
      </c>
      <c r="C223" s="277" t="s">
        <v>719</v>
      </c>
      <c r="D223" s="278" t="s">
        <v>720</v>
      </c>
    </row>
    <row r="224" spans="1:4" ht="23.25" customHeight="1">
      <c r="A224" s="215" t="s">
        <v>776</v>
      </c>
      <c r="B224" s="276">
        <v>771519</v>
      </c>
      <c r="C224" s="277" t="s">
        <v>721</v>
      </c>
      <c r="D224" s="278" t="s">
        <v>722</v>
      </c>
    </row>
    <row r="225" spans="1:4" ht="23.25" customHeight="1">
      <c r="A225" s="215" t="s">
        <v>776</v>
      </c>
      <c r="B225" s="276">
        <v>771551</v>
      </c>
      <c r="C225" s="277" t="s">
        <v>723</v>
      </c>
      <c r="D225" s="278" t="s">
        <v>724</v>
      </c>
    </row>
    <row r="226" spans="1:4" ht="23.25" customHeight="1">
      <c r="A226" s="215" t="s">
        <v>776</v>
      </c>
      <c r="B226" s="276">
        <v>771652</v>
      </c>
      <c r="C226" s="277" t="s">
        <v>725</v>
      </c>
      <c r="D226" s="278" t="s">
        <v>726</v>
      </c>
    </row>
    <row r="227" spans="1:4" ht="23.25" customHeight="1">
      <c r="A227" s="215" t="s">
        <v>776</v>
      </c>
      <c r="B227" s="276">
        <v>771708</v>
      </c>
      <c r="C227" s="277" t="s">
        <v>727</v>
      </c>
      <c r="D227" s="278" t="s">
        <v>728</v>
      </c>
    </row>
    <row r="228" spans="1:4" ht="23.25" customHeight="1">
      <c r="A228" s="215" t="s">
        <v>776</v>
      </c>
      <c r="B228" s="276">
        <v>771709</v>
      </c>
      <c r="C228" s="277" t="s">
        <v>729</v>
      </c>
      <c r="D228" s="278" t="s">
        <v>730</v>
      </c>
    </row>
    <row r="229" spans="1:4" ht="23.25" customHeight="1">
      <c r="A229" s="215" t="s">
        <v>776</v>
      </c>
      <c r="B229" s="276">
        <v>771710</v>
      </c>
      <c r="C229" s="277" t="s">
        <v>731</v>
      </c>
      <c r="D229" s="278" t="s">
        <v>732</v>
      </c>
    </row>
    <row r="230" spans="1:4" ht="23.25" customHeight="1">
      <c r="A230" s="215" t="s">
        <v>776</v>
      </c>
      <c r="B230" s="276">
        <v>771711</v>
      </c>
      <c r="C230" s="277" t="s">
        <v>733</v>
      </c>
      <c r="D230" s="278" t="s">
        <v>734</v>
      </c>
    </row>
    <row r="231" spans="1:4" ht="23.25" customHeight="1">
      <c r="A231" s="215" t="s">
        <v>776</v>
      </c>
      <c r="B231" s="276">
        <v>771712</v>
      </c>
      <c r="C231" s="277" t="s">
        <v>735</v>
      </c>
      <c r="D231" s="278" t="s">
        <v>736</v>
      </c>
    </row>
    <row r="232" spans="1:4" ht="23.25" customHeight="1">
      <c r="A232" s="215" t="s">
        <v>776</v>
      </c>
      <c r="B232" s="276">
        <v>771713</v>
      </c>
      <c r="C232" s="277" t="s">
        <v>737</v>
      </c>
      <c r="D232" s="278" t="s">
        <v>738</v>
      </c>
    </row>
    <row r="233" spans="1:4" ht="23.25" customHeight="1">
      <c r="A233" s="215" t="s">
        <v>776</v>
      </c>
      <c r="B233" s="276">
        <v>771714</v>
      </c>
      <c r="C233" s="277" t="s">
        <v>739</v>
      </c>
      <c r="D233" s="278" t="s">
        <v>740</v>
      </c>
    </row>
    <row r="234" spans="1:4" ht="23.25" customHeight="1">
      <c r="A234" s="215" t="s">
        <v>776</v>
      </c>
      <c r="B234" s="276">
        <v>771715</v>
      </c>
      <c r="C234" s="277" t="s">
        <v>741</v>
      </c>
      <c r="D234" s="278" t="s">
        <v>742</v>
      </c>
    </row>
    <row r="235" spans="1:4" ht="23.25" customHeight="1">
      <c r="A235" s="215" t="s">
        <v>776</v>
      </c>
      <c r="B235" s="276">
        <v>771716</v>
      </c>
      <c r="C235" s="277" t="s">
        <v>743</v>
      </c>
      <c r="D235" s="278" t="s">
        <v>744</v>
      </c>
    </row>
    <row r="236" spans="1:4" ht="23.25" customHeight="1">
      <c r="A236" s="215" t="s">
        <v>776</v>
      </c>
      <c r="B236" s="276">
        <v>771717</v>
      </c>
      <c r="C236" s="277" t="s">
        <v>745</v>
      </c>
      <c r="D236" s="278" t="s">
        <v>746</v>
      </c>
    </row>
    <row r="237" spans="1:4" ht="23.25" customHeight="1">
      <c r="A237" s="215" t="s">
        <v>776</v>
      </c>
      <c r="B237" s="276">
        <v>771718</v>
      </c>
      <c r="C237" s="277" t="s">
        <v>747</v>
      </c>
      <c r="D237" s="278" t="s">
        <v>748</v>
      </c>
    </row>
    <row r="238" spans="1:4" ht="23.25" customHeight="1">
      <c r="A238" s="215" t="s">
        <v>776</v>
      </c>
      <c r="B238" s="276">
        <v>771951</v>
      </c>
      <c r="C238" s="277" t="s">
        <v>749</v>
      </c>
      <c r="D238" s="278" t="s">
        <v>750</v>
      </c>
    </row>
    <row r="239" spans="1:4" ht="23.25" customHeight="1">
      <c r="A239" s="215" t="s">
        <v>776</v>
      </c>
      <c r="B239" s="276">
        <v>771952</v>
      </c>
      <c r="C239" s="277" t="s">
        <v>751</v>
      </c>
      <c r="D239" s="278" t="s">
        <v>752</v>
      </c>
    </row>
    <row r="240" spans="1:4" ht="23.25" customHeight="1">
      <c r="A240" s="215" t="s">
        <v>776</v>
      </c>
      <c r="B240" s="276">
        <v>771961</v>
      </c>
      <c r="C240" s="277" t="s">
        <v>753</v>
      </c>
      <c r="D240" s="278" t="s">
        <v>754</v>
      </c>
    </row>
    <row r="241" spans="1:4" ht="23.25" customHeight="1">
      <c r="A241" s="215" t="s">
        <v>776</v>
      </c>
      <c r="B241" s="276">
        <v>771962</v>
      </c>
      <c r="C241" s="277" t="s">
        <v>755</v>
      </c>
      <c r="D241" s="278" t="s">
        <v>756</v>
      </c>
    </row>
    <row r="242" spans="1:4" ht="23.25" customHeight="1">
      <c r="A242" s="215" t="s">
        <v>776</v>
      </c>
      <c r="B242" s="276">
        <v>771963</v>
      </c>
      <c r="C242" s="277" t="s">
        <v>757</v>
      </c>
      <c r="D242" s="278" t="s">
        <v>758</v>
      </c>
    </row>
    <row r="243" spans="1:4" ht="23.25" customHeight="1">
      <c r="A243" s="215" t="s">
        <v>776</v>
      </c>
      <c r="B243" s="276">
        <v>771964</v>
      </c>
      <c r="C243" s="277" t="s">
        <v>759</v>
      </c>
      <c r="D243" s="278" t="s">
        <v>760</v>
      </c>
    </row>
    <row r="244" spans="1:4" ht="23.25" customHeight="1">
      <c r="A244" s="215" t="s">
        <v>776</v>
      </c>
      <c r="B244" s="276">
        <v>771965</v>
      </c>
      <c r="C244" s="277" t="s">
        <v>761</v>
      </c>
      <c r="D244" s="278" t="s">
        <v>762</v>
      </c>
    </row>
    <row r="245" spans="1:4" ht="23.25" customHeight="1">
      <c r="A245" s="215" t="s">
        <v>776</v>
      </c>
      <c r="B245" s="276">
        <v>771966</v>
      </c>
      <c r="C245" s="277" t="s">
        <v>763</v>
      </c>
      <c r="D245" s="278" t="s">
        <v>754</v>
      </c>
    </row>
    <row r="246" spans="1:4" ht="23.25" customHeight="1">
      <c r="A246" s="215" t="s">
        <v>776</v>
      </c>
      <c r="B246" s="276">
        <v>771967</v>
      </c>
      <c r="C246" s="277" t="s">
        <v>764</v>
      </c>
      <c r="D246" s="278" t="s">
        <v>765</v>
      </c>
    </row>
    <row r="247" spans="1:4" ht="23.25" customHeight="1">
      <c r="A247" s="215" t="s">
        <v>776</v>
      </c>
      <c r="B247" s="276">
        <v>771968</v>
      </c>
      <c r="C247" s="277" t="s">
        <v>766</v>
      </c>
      <c r="D247" s="278" t="s">
        <v>767</v>
      </c>
    </row>
    <row r="248" spans="1:4" ht="23.25" customHeight="1">
      <c r="A248" s="215" t="s">
        <v>776</v>
      </c>
      <c r="B248" s="276">
        <v>771969</v>
      </c>
      <c r="C248" s="277" t="s">
        <v>768</v>
      </c>
      <c r="D248" s="278" t="s">
        <v>769</v>
      </c>
    </row>
    <row r="249" spans="1:4" ht="23.25" customHeight="1">
      <c r="A249" s="215" t="s">
        <v>776</v>
      </c>
      <c r="B249" s="276">
        <v>771970</v>
      </c>
      <c r="C249" s="277" t="s">
        <v>770</v>
      </c>
      <c r="D249" s="278" t="s">
        <v>771</v>
      </c>
    </row>
    <row r="250" spans="1:4" ht="23.25" customHeight="1">
      <c r="A250" s="215" t="s">
        <v>776</v>
      </c>
      <c r="B250" s="276">
        <v>771972</v>
      </c>
      <c r="C250" s="277" t="s">
        <v>772</v>
      </c>
      <c r="D250" s="278" t="s">
        <v>773</v>
      </c>
    </row>
    <row r="251" spans="1:4" ht="23.25" customHeight="1">
      <c r="A251" s="215" t="s">
        <v>776</v>
      </c>
      <c r="B251" s="276">
        <v>771998</v>
      </c>
      <c r="C251" s="277" t="s">
        <v>774</v>
      </c>
      <c r="D251" s="278" t="s">
        <v>775</v>
      </c>
    </row>
    <row r="252" spans="1:4" ht="23.25" customHeight="1">
      <c r="A252" s="268" t="s">
        <v>923</v>
      </c>
      <c r="B252" s="269">
        <v>711251</v>
      </c>
      <c r="C252" s="270" t="s">
        <v>777</v>
      </c>
      <c r="D252" s="271" t="s">
        <v>778</v>
      </c>
    </row>
    <row r="253" spans="1:4" ht="23.25" customHeight="1">
      <c r="A253" s="268" t="s">
        <v>923</v>
      </c>
      <c r="B253" s="269">
        <v>711252</v>
      </c>
      <c r="C253" s="270" t="s">
        <v>779</v>
      </c>
      <c r="D253" s="271" t="s">
        <v>780</v>
      </c>
    </row>
    <row r="254" spans="1:4" ht="23.25" customHeight="1">
      <c r="A254" s="268" t="s">
        <v>923</v>
      </c>
      <c r="B254" s="269">
        <v>711253</v>
      </c>
      <c r="C254" s="270" t="s">
        <v>781</v>
      </c>
      <c r="D254" s="271" t="s">
        <v>782</v>
      </c>
    </row>
    <row r="255" spans="1:4" ht="23.25" customHeight="1">
      <c r="A255" s="268" t="s">
        <v>923</v>
      </c>
      <c r="B255" s="269">
        <v>711254</v>
      </c>
      <c r="C255" s="270" t="s">
        <v>783</v>
      </c>
      <c r="D255" s="271" t="s">
        <v>784</v>
      </c>
    </row>
    <row r="256" spans="1:4" ht="23.25" customHeight="1">
      <c r="A256" s="268" t="s">
        <v>923</v>
      </c>
      <c r="B256" s="269">
        <v>711255</v>
      </c>
      <c r="C256" s="270" t="s">
        <v>785</v>
      </c>
      <c r="D256" s="271" t="s">
        <v>786</v>
      </c>
    </row>
    <row r="257" spans="1:4" ht="23.25" customHeight="1">
      <c r="A257" s="268" t="s">
        <v>923</v>
      </c>
      <c r="B257" s="269">
        <v>711256</v>
      </c>
      <c r="C257" s="270" t="s">
        <v>787</v>
      </c>
      <c r="D257" s="271" t="s">
        <v>788</v>
      </c>
    </row>
    <row r="258" spans="1:4" ht="23.25" customHeight="1">
      <c r="A258" s="268" t="s">
        <v>923</v>
      </c>
      <c r="B258" s="269">
        <v>711261</v>
      </c>
      <c r="C258" s="270" t="s">
        <v>789</v>
      </c>
      <c r="D258" s="271" t="s">
        <v>790</v>
      </c>
    </row>
    <row r="259" spans="1:4" ht="23.25" customHeight="1">
      <c r="A259" s="268" t="s">
        <v>923</v>
      </c>
      <c r="B259" s="269">
        <v>711262</v>
      </c>
      <c r="C259" s="270" t="s">
        <v>791</v>
      </c>
      <c r="D259" s="271" t="s">
        <v>792</v>
      </c>
    </row>
    <row r="260" spans="1:4" ht="23.25" customHeight="1">
      <c r="A260" s="268" t="s">
        <v>923</v>
      </c>
      <c r="B260" s="269">
        <v>711263</v>
      </c>
      <c r="C260" s="270" t="s">
        <v>793</v>
      </c>
      <c r="D260" s="271" t="s">
        <v>794</v>
      </c>
    </row>
    <row r="261" spans="1:4" ht="23.25" customHeight="1">
      <c r="A261" s="268" t="s">
        <v>923</v>
      </c>
      <c r="B261" s="269">
        <v>711264</v>
      </c>
      <c r="C261" s="270" t="s">
        <v>795</v>
      </c>
      <c r="D261" s="271" t="s">
        <v>796</v>
      </c>
    </row>
    <row r="262" spans="1:4" ht="23.25" customHeight="1">
      <c r="A262" s="268" t="s">
        <v>923</v>
      </c>
      <c r="B262" s="269">
        <v>711265</v>
      </c>
      <c r="C262" s="270" t="s">
        <v>797</v>
      </c>
      <c r="D262" s="271" t="s">
        <v>798</v>
      </c>
    </row>
    <row r="263" spans="1:4" ht="23.25" customHeight="1">
      <c r="A263" s="268" t="s">
        <v>923</v>
      </c>
      <c r="B263" s="269">
        <v>711266</v>
      </c>
      <c r="C263" s="270" t="s">
        <v>799</v>
      </c>
      <c r="D263" s="272" t="s">
        <v>800</v>
      </c>
    </row>
    <row r="264" spans="1:4" ht="23.25" customHeight="1">
      <c r="A264" s="268" t="s">
        <v>923</v>
      </c>
      <c r="B264" s="269">
        <v>711271</v>
      </c>
      <c r="C264" s="270" t="s">
        <v>801</v>
      </c>
      <c r="D264" s="272" t="s">
        <v>802</v>
      </c>
    </row>
    <row r="265" spans="1:4" ht="23.25" customHeight="1">
      <c r="A265" s="268" t="s">
        <v>923</v>
      </c>
      <c r="B265" s="269">
        <v>711272</v>
      </c>
      <c r="C265" s="270" t="s">
        <v>803</v>
      </c>
      <c r="D265" s="271" t="s">
        <v>804</v>
      </c>
    </row>
    <row r="266" spans="1:4" ht="23.25" customHeight="1">
      <c r="A266" s="268" t="s">
        <v>923</v>
      </c>
      <c r="B266" s="269">
        <v>711273</v>
      </c>
      <c r="C266" s="270" t="s">
        <v>805</v>
      </c>
      <c r="D266" s="272" t="s">
        <v>806</v>
      </c>
    </row>
    <row r="267" spans="1:4" ht="23.25" customHeight="1">
      <c r="A267" s="268" t="s">
        <v>923</v>
      </c>
      <c r="B267" s="269">
        <v>711274</v>
      </c>
      <c r="C267" s="270" t="s">
        <v>807</v>
      </c>
      <c r="D267" s="271" t="s">
        <v>808</v>
      </c>
    </row>
    <row r="268" spans="1:4" ht="23.25" customHeight="1">
      <c r="A268" s="268" t="s">
        <v>923</v>
      </c>
      <c r="B268" s="269">
        <v>711275</v>
      </c>
      <c r="C268" s="270" t="s">
        <v>809</v>
      </c>
      <c r="D268" s="272" t="s">
        <v>810</v>
      </c>
    </row>
    <row r="269" spans="1:4" ht="23.25" customHeight="1">
      <c r="A269" s="268" t="s">
        <v>923</v>
      </c>
      <c r="B269" s="269">
        <v>711276</v>
      </c>
      <c r="C269" s="270" t="s">
        <v>811</v>
      </c>
      <c r="D269" s="272" t="s">
        <v>812</v>
      </c>
    </row>
    <row r="270" spans="1:4" ht="23.25" customHeight="1">
      <c r="A270" s="268" t="s">
        <v>923</v>
      </c>
      <c r="B270" s="269">
        <v>711281</v>
      </c>
      <c r="C270" s="270" t="s">
        <v>813</v>
      </c>
      <c r="D270" s="271" t="s">
        <v>814</v>
      </c>
    </row>
    <row r="271" spans="1:4" ht="23.25" customHeight="1">
      <c r="A271" s="268" t="s">
        <v>923</v>
      </c>
      <c r="B271" s="269">
        <v>711282</v>
      </c>
      <c r="C271" s="270" t="s">
        <v>815</v>
      </c>
      <c r="D271" s="271" t="s">
        <v>816</v>
      </c>
    </row>
    <row r="272" spans="1:4" ht="23.25" customHeight="1">
      <c r="A272" s="268" t="s">
        <v>923</v>
      </c>
      <c r="B272" s="269">
        <v>711283</v>
      </c>
      <c r="C272" s="270" t="s">
        <v>817</v>
      </c>
      <c r="D272" s="272" t="s">
        <v>818</v>
      </c>
    </row>
    <row r="273" spans="1:4" ht="23.25" customHeight="1">
      <c r="A273" s="268" t="s">
        <v>923</v>
      </c>
      <c r="B273" s="269">
        <v>711284</v>
      </c>
      <c r="C273" s="270" t="s">
        <v>819</v>
      </c>
      <c r="D273" s="271" t="s">
        <v>820</v>
      </c>
    </row>
    <row r="274" spans="1:4" ht="23.25" customHeight="1">
      <c r="A274" s="268" t="s">
        <v>923</v>
      </c>
      <c r="B274" s="269">
        <v>711285</v>
      </c>
      <c r="C274" s="270" t="s">
        <v>821</v>
      </c>
      <c r="D274" s="272" t="s">
        <v>822</v>
      </c>
    </row>
    <row r="275" spans="1:4" ht="23.25" customHeight="1">
      <c r="A275" s="268" t="s">
        <v>923</v>
      </c>
      <c r="B275" s="269">
        <v>711286</v>
      </c>
      <c r="C275" s="270" t="s">
        <v>823</v>
      </c>
      <c r="D275" s="272" t="s">
        <v>824</v>
      </c>
    </row>
    <row r="276" spans="1:4" ht="23.25" customHeight="1">
      <c r="A276" s="268" t="s">
        <v>923</v>
      </c>
      <c r="B276" s="269">
        <v>711291</v>
      </c>
      <c r="C276" s="270" t="s">
        <v>825</v>
      </c>
      <c r="D276" s="271" t="s">
        <v>826</v>
      </c>
    </row>
    <row r="277" spans="1:4" ht="23.25" customHeight="1">
      <c r="A277" s="268" t="s">
        <v>923</v>
      </c>
      <c r="B277" s="269">
        <v>711292</v>
      </c>
      <c r="C277" s="270" t="s">
        <v>827</v>
      </c>
      <c r="D277" s="271" t="s">
        <v>828</v>
      </c>
    </row>
    <row r="278" spans="1:4" ht="23.25" customHeight="1">
      <c r="A278" s="268" t="s">
        <v>923</v>
      </c>
      <c r="B278" s="269">
        <v>711293</v>
      </c>
      <c r="C278" s="270" t="s">
        <v>829</v>
      </c>
      <c r="D278" s="272" t="s">
        <v>830</v>
      </c>
    </row>
    <row r="279" spans="1:4" ht="23.25" customHeight="1">
      <c r="A279" s="268" t="s">
        <v>923</v>
      </c>
      <c r="B279" s="269">
        <v>711294</v>
      </c>
      <c r="C279" s="270" t="s">
        <v>831</v>
      </c>
      <c r="D279" s="271" t="s">
        <v>832</v>
      </c>
    </row>
    <row r="280" spans="1:4" ht="23.25" customHeight="1">
      <c r="A280" s="268" t="s">
        <v>923</v>
      </c>
      <c r="B280" s="269">
        <v>711296</v>
      </c>
      <c r="C280" s="270" t="s">
        <v>833</v>
      </c>
      <c r="D280" s="272" t="s">
        <v>834</v>
      </c>
    </row>
    <row r="281" spans="1:4" ht="23.25" customHeight="1">
      <c r="A281" s="268" t="s">
        <v>923</v>
      </c>
      <c r="B281" s="269">
        <v>711908</v>
      </c>
      <c r="C281" s="270" t="s">
        <v>835</v>
      </c>
      <c r="D281" s="273" t="s">
        <v>836</v>
      </c>
    </row>
    <row r="282" spans="1:4" ht="23.25" customHeight="1">
      <c r="A282" s="268" t="s">
        <v>923</v>
      </c>
      <c r="B282" s="269">
        <v>768214</v>
      </c>
      <c r="C282" s="270" t="s">
        <v>837</v>
      </c>
      <c r="D282" s="274" t="s">
        <v>838</v>
      </c>
    </row>
    <row r="283" spans="1:4" ht="23.25" customHeight="1">
      <c r="A283" s="268" t="s">
        <v>923</v>
      </c>
      <c r="B283" s="269">
        <v>768401</v>
      </c>
      <c r="C283" s="270" t="s">
        <v>111</v>
      </c>
      <c r="D283" s="274" t="s">
        <v>839</v>
      </c>
    </row>
    <row r="284" spans="1:4" ht="23.25" customHeight="1">
      <c r="A284" s="268" t="s">
        <v>923</v>
      </c>
      <c r="B284" s="269">
        <v>772121</v>
      </c>
      <c r="C284" s="270" t="s">
        <v>840</v>
      </c>
      <c r="D284" s="273" t="s">
        <v>841</v>
      </c>
    </row>
    <row r="285" spans="1:4" ht="23.25" customHeight="1">
      <c r="A285" s="268" t="s">
        <v>923</v>
      </c>
      <c r="B285" s="269">
        <v>772122</v>
      </c>
      <c r="C285" s="270" t="s">
        <v>842</v>
      </c>
      <c r="D285" s="272" t="s">
        <v>843</v>
      </c>
    </row>
    <row r="286" spans="1:4" ht="23.25" customHeight="1">
      <c r="A286" s="268" t="s">
        <v>923</v>
      </c>
      <c r="B286" s="269">
        <v>772123</v>
      </c>
      <c r="C286" s="270" t="s">
        <v>844</v>
      </c>
      <c r="D286" s="272" t="s">
        <v>845</v>
      </c>
    </row>
    <row r="287" spans="1:4" ht="23.25" customHeight="1">
      <c r="A287" s="268" t="s">
        <v>923</v>
      </c>
      <c r="B287" s="269">
        <v>772124</v>
      </c>
      <c r="C287" s="270" t="s">
        <v>846</v>
      </c>
      <c r="D287" s="272" t="s">
        <v>847</v>
      </c>
    </row>
    <row r="288" spans="1:4" ht="23.25" customHeight="1">
      <c r="A288" s="268" t="s">
        <v>923</v>
      </c>
      <c r="B288" s="269">
        <v>772126</v>
      </c>
      <c r="C288" s="270" t="s">
        <v>848</v>
      </c>
      <c r="D288" s="273" t="s">
        <v>849</v>
      </c>
    </row>
    <row r="289" spans="1:4" ht="23.25" customHeight="1">
      <c r="A289" s="268" t="s">
        <v>923</v>
      </c>
      <c r="B289" s="269">
        <v>772127</v>
      </c>
      <c r="C289" s="270" t="s">
        <v>850</v>
      </c>
      <c r="D289" s="275" t="s">
        <v>851</v>
      </c>
    </row>
    <row r="290" spans="1:4" ht="23.25" customHeight="1">
      <c r="A290" s="263" t="s">
        <v>922</v>
      </c>
      <c r="B290" s="264">
        <v>711078</v>
      </c>
      <c r="C290" s="265" t="s">
        <v>852</v>
      </c>
      <c r="D290" s="266" t="s">
        <v>853</v>
      </c>
    </row>
    <row r="291" spans="1:4" ht="23.25" customHeight="1">
      <c r="A291" s="263" t="s">
        <v>922</v>
      </c>
      <c r="B291" s="264">
        <v>711906</v>
      </c>
      <c r="C291" s="265" t="s">
        <v>854</v>
      </c>
      <c r="D291" s="267" t="s">
        <v>855</v>
      </c>
    </row>
    <row r="292" spans="1:4" ht="23.25" customHeight="1">
      <c r="A292" s="263" t="s">
        <v>922</v>
      </c>
      <c r="B292" s="264">
        <v>711909</v>
      </c>
      <c r="C292" s="265" t="s">
        <v>856</v>
      </c>
      <c r="D292" s="266" t="s">
        <v>857</v>
      </c>
    </row>
    <row r="293" spans="1:4" ht="23.25" customHeight="1">
      <c r="A293" s="263" t="s">
        <v>922</v>
      </c>
      <c r="B293" s="264">
        <v>711922</v>
      </c>
      <c r="C293" s="265" t="s">
        <v>858</v>
      </c>
      <c r="D293" s="266" t="s">
        <v>859</v>
      </c>
    </row>
    <row r="294" spans="1:4" ht="23.25" customHeight="1">
      <c r="A294" s="263" t="s">
        <v>922</v>
      </c>
      <c r="B294" s="264">
        <v>711923</v>
      </c>
      <c r="C294" s="265" t="s">
        <v>860</v>
      </c>
      <c r="D294" s="266" t="s">
        <v>861</v>
      </c>
    </row>
    <row r="295" spans="1:4" ht="23.25" customHeight="1">
      <c r="A295" s="263" t="s">
        <v>922</v>
      </c>
      <c r="B295" s="264">
        <v>711999</v>
      </c>
      <c r="C295" s="265" t="s">
        <v>862</v>
      </c>
      <c r="D295" s="267" t="s">
        <v>863</v>
      </c>
    </row>
    <row r="296" spans="1:4" ht="23.25" customHeight="1">
      <c r="A296" s="263" t="s">
        <v>922</v>
      </c>
      <c r="B296" s="264">
        <v>722001</v>
      </c>
      <c r="C296" s="265" t="s">
        <v>864</v>
      </c>
      <c r="D296" s="267" t="s">
        <v>865</v>
      </c>
    </row>
    <row r="297" spans="1:4" ht="23.25" customHeight="1">
      <c r="A297" s="263" t="s">
        <v>922</v>
      </c>
      <c r="B297" s="264">
        <v>731101</v>
      </c>
      <c r="C297" s="265" t="s">
        <v>866</v>
      </c>
      <c r="D297" s="267" t="s">
        <v>867</v>
      </c>
    </row>
    <row r="298" spans="1:4" ht="23.25" customHeight="1">
      <c r="A298" s="263" t="s">
        <v>922</v>
      </c>
      <c r="B298" s="264">
        <v>732002</v>
      </c>
      <c r="C298" s="265" t="s">
        <v>868</v>
      </c>
      <c r="D298" s="267" t="s">
        <v>869</v>
      </c>
    </row>
    <row r="299" spans="1:4" ht="23.25" customHeight="1">
      <c r="A299" s="263" t="s">
        <v>922</v>
      </c>
      <c r="B299" s="264">
        <v>768101</v>
      </c>
      <c r="C299" s="265" t="s">
        <v>870</v>
      </c>
      <c r="D299" s="266" t="s">
        <v>871</v>
      </c>
    </row>
    <row r="300" spans="1:4" ht="23.25" customHeight="1">
      <c r="A300" s="263" t="s">
        <v>922</v>
      </c>
      <c r="B300" s="264">
        <v>771990</v>
      </c>
      <c r="C300" s="265" t="s">
        <v>872</v>
      </c>
      <c r="D300" s="267" t="s">
        <v>873</v>
      </c>
    </row>
    <row r="301" spans="1:4" ht="23.25" customHeight="1">
      <c r="A301" s="263" t="s">
        <v>922</v>
      </c>
      <c r="B301" s="264">
        <v>771991</v>
      </c>
      <c r="C301" s="265" t="s">
        <v>874</v>
      </c>
      <c r="D301" s="267" t="s">
        <v>875</v>
      </c>
    </row>
    <row r="302" spans="1:4" ht="23.25" customHeight="1">
      <c r="A302" s="263" t="s">
        <v>922</v>
      </c>
      <c r="B302" s="264">
        <v>771992</v>
      </c>
      <c r="C302" s="265" t="s">
        <v>876</v>
      </c>
      <c r="D302" s="267" t="s">
        <v>877</v>
      </c>
    </row>
    <row r="303" spans="1:4" ht="23.25" customHeight="1">
      <c r="A303" s="263" t="s">
        <v>922</v>
      </c>
      <c r="B303" s="264">
        <v>772183</v>
      </c>
      <c r="C303" s="265" t="s">
        <v>878</v>
      </c>
      <c r="D303" s="267" t="s">
        <v>879</v>
      </c>
    </row>
    <row r="304" spans="1:4" ht="23.25" customHeight="1">
      <c r="A304" s="263" t="s">
        <v>922</v>
      </c>
      <c r="B304" s="264">
        <v>772898</v>
      </c>
      <c r="C304" s="265" t="s">
        <v>880</v>
      </c>
      <c r="D304" s="267" t="s">
        <v>881</v>
      </c>
    </row>
    <row r="305" spans="1:4" ht="23.25" customHeight="1">
      <c r="A305" s="263" t="s">
        <v>922</v>
      </c>
      <c r="B305" s="264">
        <v>772899</v>
      </c>
      <c r="C305" s="265" t="s">
        <v>882</v>
      </c>
      <c r="D305" s="267" t="s">
        <v>883</v>
      </c>
    </row>
    <row r="306" spans="1:4" ht="23.25" customHeight="1">
      <c r="A306" s="263" t="s">
        <v>922</v>
      </c>
      <c r="B306" s="264">
        <v>774001</v>
      </c>
      <c r="C306" s="265" t="s">
        <v>884</v>
      </c>
      <c r="D306" s="267" t="s">
        <v>885</v>
      </c>
    </row>
    <row r="307" spans="1:4" ht="23.25" customHeight="1">
      <c r="A307" s="263" t="s">
        <v>922</v>
      </c>
      <c r="B307" s="264">
        <v>774003</v>
      </c>
      <c r="C307" s="265" t="s">
        <v>886</v>
      </c>
      <c r="D307" s="266" t="s">
        <v>887</v>
      </c>
    </row>
    <row r="308" spans="1:4" ht="23.25" customHeight="1">
      <c r="A308" s="263" t="s">
        <v>922</v>
      </c>
      <c r="B308" s="264">
        <v>774004</v>
      </c>
      <c r="C308" s="265" t="s">
        <v>888</v>
      </c>
      <c r="D308" s="266" t="s">
        <v>889</v>
      </c>
    </row>
    <row r="309" spans="1:4" ht="23.25" customHeight="1">
      <c r="A309" s="263" t="s">
        <v>922</v>
      </c>
      <c r="B309" s="264">
        <v>774005</v>
      </c>
      <c r="C309" s="265" t="s">
        <v>890</v>
      </c>
      <c r="D309" s="266" t="s">
        <v>891</v>
      </c>
    </row>
    <row r="310" spans="1:4" ht="23.25" customHeight="1">
      <c r="A310" s="263" t="s">
        <v>922</v>
      </c>
      <c r="B310" s="264">
        <v>774006</v>
      </c>
      <c r="C310" s="265" t="s">
        <v>892</v>
      </c>
      <c r="D310" s="266" t="s">
        <v>893</v>
      </c>
    </row>
    <row r="311" spans="1:4" ht="23.25" customHeight="1">
      <c r="A311" s="263" t="s">
        <v>922</v>
      </c>
      <c r="B311" s="264">
        <v>774007</v>
      </c>
      <c r="C311" s="265" t="s">
        <v>894</v>
      </c>
      <c r="D311" s="266" t="s">
        <v>895</v>
      </c>
    </row>
    <row r="312" spans="1:4" ht="23.25" customHeight="1">
      <c r="A312" s="263" t="s">
        <v>922</v>
      </c>
      <c r="B312" s="264">
        <v>774008</v>
      </c>
      <c r="C312" s="265" t="s">
        <v>896</v>
      </c>
      <c r="D312" s="266" t="s">
        <v>897</v>
      </c>
    </row>
    <row r="313" spans="1:4" ht="23.25" customHeight="1">
      <c r="A313" s="263" t="s">
        <v>922</v>
      </c>
      <c r="B313" s="264">
        <v>774009</v>
      </c>
      <c r="C313" s="265" t="s">
        <v>898</v>
      </c>
      <c r="D313" s="266" t="s">
        <v>899</v>
      </c>
    </row>
    <row r="314" spans="1:4" ht="23.25" customHeight="1">
      <c r="A314" s="263" t="s">
        <v>922</v>
      </c>
      <c r="B314" s="264">
        <v>774010</v>
      </c>
      <c r="C314" s="265" t="s">
        <v>900</v>
      </c>
      <c r="D314" s="266" t="s">
        <v>901</v>
      </c>
    </row>
    <row r="315" spans="1:4" ht="23.25" customHeight="1">
      <c r="A315" s="263" t="s">
        <v>922</v>
      </c>
      <c r="B315" s="264">
        <v>774011</v>
      </c>
      <c r="C315" s="265" t="s">
        <v>902</v>
      </c>
      <c r="D315" s="266" t="s">
        <v>903</v>
      </c>
    </row>
    <row r="316" spans="1:4" ht="23.25" customHeight="1">
      <c r="A316" s="263" t="s">
        <v>922</v>
      </c>
      <c r="B316" s="264">
        <v>774014</v>
      </c>
      <c r="C316" s="265" t="s">
        <v>904</v>
      </c>
      <c r="D316" s="266" t="s">
        <v>905</v>
      </c>
    </row>
    <row r="317" spans="1:4" ht="23.25" customHeight="1">
      <c r="A317" s="263" t="s">
        <v>922</v>
      </c>
      <c r="B317" s="264">
        <v>774015</v>
      </c>
      <c r="C317" s="265" t="s">
        <v>906</v>
      </c>
      <c r="D317" s="266" t="s">
        <v>907</v>
      </c>
    </row>
    <row r="318" spans="1:4" ht="23.25" customHeight="1">
      <c r="A318" s="263" t="s">
        <v>922</v>
      </c>
      <c r="B318" s="264">
        <v>774016</v>
      </c>
      <c r="C318" s="265" t="s">
        <v>908</v>
      </c>
      <c r="D318" s="266" t="s">
        <v>909</v>
      </c>
    </row>
    <row r="319" spans="1:4" ht="23.25" customHeight="1">
      <c r="A319" s="263" t="s">
        <v>922</v>
      </c>
      <c r="B319" s="264">
        <v>774020</v>
      </c>
      <c r="C319" s="265" t="s">
        <v>910</v>
      </c>
      <c r="D319" s="266" t="s">
        <v>911</v>
      </c>
    </row>
    <row r="320" spans="1:4" ht="23.25" customHeight="1">
      <c r="A320" s="263" t="s">
        <v>922</v>
      </c>
      <c r="B320" s="264">
        <v>777001</v>
      </c>
      <c r="C320" s="265" t="s">
        <v>912</v>
      </c>
      <c r="D320" s="267" t="s">
        <v>913</v>
      </c>
    </row>
    <row r="321" spans="1:4" ht="23.25" customHeight="1">
      <c r="A321" s="263" t="s">
        <v>922</v>
      </c>
      <c r="B321" s="264">
        <v>785001</v>
      </c>
      <c r="C321" s="265" t="s">
        <v>914</v>
      </c>
      <c r="D321" s="267" t="s">
        <v>915</v>
      </c>
    </row>
    <row r="322" spans="1:4" ht="23.25" customHeight="1">
      <c r="A322" s="263" t="s">
        <v>922</v>
      </c>
      <c r="B322" s="264">
        <v>788001</v>
      </c>
      <c r="C322" s="265" t="s">
        <v>916</v>
      </c>
      <c r="D322" s="267" t="s">
        <v>917</v>
      </c>
    </row>
    <row r="323" spans="1:4" ht="23.25" customHeight="1">
      <c r="A323" s="263" t="s">
        <v>922</v>
      </c>
      <c r="B323" s="264">
        <v>789001</v>
      </c>
      <c r="C323" s="265" t="s">
        <v>918</v>
      </c>
      <c r="D323" s="266" t="s">
        <v>919</v>
      </c>
    </row>
    <row r="324" spans="1:4" ht="23.25" customHeight="1">
      <c r="A324" s="263" t="s">
        <v>922</v>
      </c>
      <c r="B324" s="264">
        <v>789101</v>
      </c>
      <c r="C324" s="265" t="s">
        <v>920</v>
      </c>
      <c r="D324" s="267" t="s">
        <v>921</v>
      </c>
    </row>
  </sheetData>
  <mergeCells count="4">
    <mergeCell ref="B1:B2"/>
    <mergeCell ref="D1:D2"/>
    <mergeCell ref="C1:C2"/>
    <mergeCell ref="A1:A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6"/>
  <sheetViews>
    <sheetView zoomScale="85" zoomScaleNormal="85" workbookViewId="0">
      <selection activeCell="K26" sqref="K26"/>
    </sheetView>
  </sheetViews>
  <sheetFormatPr defaultColWidth="9.140625" defaultRowHeight="12.75"/>
  <cols>
    <col min="1" max="1" width="8.140625" customWidth="1"/>
    <col min="2" max="2" width="59" customWidth="1"/>
    <col min="3" max="3" width="20.42578125" customWidth="1"/>
    <col min="4" max="4" width="20.42578125" style="1" customWidth="1"/>
    <col min="5" max="7" width="20.42578125" customWidth="1"/>
    <col min="8" max="8" width="22.42578125" customWidth="1"/>
  </cols>
  <sheetData>
    <row r="1" spans="1:8" s="66" customFormat="1" ht="20.100000000000001" customHeight="1" thickBot="1">
      <c r="A1" s="337" t="s">
        <v>168</v>
      </c>
      <c r="B1" s="338"/>
      <c r="C1" s="338"/>
      <c r="D1" s="338"/>
      <c r="E1" s="338"/>
      <c r="F1" s="338"/>
      <c r="G1" s="338"/>
      <c r="H1" s="339"/>
    </row>
    <row r="2" spans="1:8" s="66" customFormat="1" ht="20.100000000000001" customHeight="1" thickBot="1">
      <c r="A2" s="340" t="s">
        <v>10</v>
      </c>
      <c r="B2" s="341"/>
      <c r="C2" s="342"/>
      <c r="D2" s="348">
        <f>'Project Budget Overview'!D4</f>
        <v>0</v>
      </c>
      <c r="E2" s="349"/>
      <c r="F2" s="349"/>
      <c r="G2" s="349"/>
      <c r="H2" s="349"/>
    </row>
    <row r="3" spans="1:8" s="66" customFormat="1" ht="20.100000000000001" customHeight="1" thickBot="1">
      <c r="A3" s="343" t="s">
        <v>11</v>
      </c>
      <c r="B3" s="344"/>
      <c r="C3" s="345"/>
      <c r="D3" s="348">
        <f>'Project Budget Overview'!D6</f>
        <v>0</v>
      </c>
      <c r="E3" s="349"/>
      <c r="F3" s="349"/>
      <c r="G3" s="349"/>
      <c r="H3" s="349"/>
    </row>
    <row r="4" spans="1:8" s="82" customFormat="1" ht="39.75" customHeight="1" thickBot="1">
      <c r="A4" s="350" t="s">
        <v>167</v>
      </c>
      <c r="B4" s="351"/>
      <c r="C4" s="351"/>
      <c r="D4" s="351"/>
      <c r="E4" s="351"/>
      <c r="F4" s="351"/>
      <c r="G4" s="351"/>
      <c r="H4" s="347"/>
    </row>
    <row r="5" spans="1:8" s="82" customFormat="1" ht="39.75" customHeight="1" thickBot="1">
      <c r="A5" s="346" t="s">
        <v>156</v>
      </c>
      <c r="B5" s="347"/>
      <c r="C5" s="114" t="s">
        <v>162</v>
      </c>
      <c r="D5" s="114" t="s">
        <v>163</v>
      </c>
      <c r="E5" s="114" t="s">
        <v>164</v>
      </c>
      <c r="F5" s="114" t="s">
        <v>165</v>
      </c>
      <c r="G5" s="114" t="s">
        <v>166</v>
      </c>
      <c r="H5" s="115" t="s">
        <v>275</v>
      </c>
    </row>
    <row r="6" spans="1:8" ht="30" customHeight="1" thickBot="1">
      <c r="A6" s="121">
        <v>1</v>
      </c>
      <c r="B6" s="117"/>
      <c r="C6" s="107"/>
      <c r="D6" s="111"/>
      <c r="E6" s="110"/>
      <c r="F6" s="110"/>
      <c r="G6" s="110"/>
      <c r="H6" s="106">
        <f t="shared" ref="H6:H37" si="0">SUM(C6:G6)</f>
        <v>0</v>
      </c>
    </row>
    <row r="7" spans="1:8" ht="30" hidden="1" customHeight="1" thickBot="1">
      <c r="A7" s="122"/>
      <c r="B7" s="118" t="s">
        <v>66</v>
      </c>
      <c r="C7" s="108">
        <f t="shared" ref="C7:G7" si="1">C6-C8</f>
        <v>0</v>
      </c>
      <c r="D7" s="108">
        <f t="shared" si="1"/>
        <v>0</v>
      </c>
      <c r="E7" s="108">
        <f t="shared" si="1"/>
        <v>0</v>
      </c>
      <c r="F7" s="108">
        <f t="shared" si="1"/>
        <v>0</v>
      </c>
      <c r="G7" s="108">
        <f t="shared" si="1"/>
        <v>0</v>
      </c>
      <c r="H7" s="106">
        <f t="shared" si="0"/>
        <v>0</v>
      </c>
    </row>
    <row r="8" spans="1:8" ht="30" hidden="1" customHeight="1" thickBot="1">
      <c r="A8" s="123"/>
      <c r="B8" s="118" t="s">
        <v>67</v>
      </c>
      <c r="C8" s="109">
        <f>IF(C9 &lt;= 25000, C6, 25000)</f>
        <v>0</v>
      </c>
      <c r="D8" s="109">
        <f>IF(D9 &gt;= 25000, 25000- C8,D6)</f>
        <v>0</v>
      </c>
      <c r="E8" s="109">
        <f>IF((C8+D8)&gt;=25000,0, IF((C8+D8+E6)&lt;=25000,E6,25000 - (C8+D8)))</f>
        <v>0</v>
      </c>
      <c r="F8" s="109">
        <f>IF((C8+D8+E8)&gt;=25000,0, IF((C8+D8+E8+F6)&lt;=25000,F6,25000 - (C8+D8+E8)))</f>
        <v>0</v>
      </c>
      <c r="G8" s="109">
        <f>IF((C8+D8+E8+F8)&gt;=25000,0, IF((C8+D8+E8+F8+G6)&lt;=25000,G6,25000 - (C8+D8+E8+F8)))</f>
        <v>0</v>
      </c>
      <c r="H8" s="106">
        <f t="shared" si="0"/>
        <v>0</v>
      </c>
    </row>
    <row r="9" spans="1:8" ht="30" hidden="1" customHeight="1" thickBot="1">
      <c r="A9" s="124"/>
      <c r="B9" s="118" t="s">
        <v>157</v>
      </c>
      <c r="C9" s="109">
        <f>C6</f>
        <v>0</v>
      </c>
      <c r="D9" s="109">
        <f>C9+D6</f>
        <v>0</v>
      </c>
      <c r="E9" s="109">
        <f>D9+E6</f>
        <v>0</v>
      </c>
      <c r="F9" s="109">
        <f>E9+F6</f>
        <v>0</v>
      </c>
      <c r="G9" s="109">
        <f>F9+G6</f>
        <v>0</v>
      </c>
      <c r="H9" s="106">
        <f t="shared" si="0"/>
        <v>0</v>
      </c>
    </row>
    <row r="10" spans="1:8" ht="30" customHeight="1" thickBot="1">
      <c r="A10" s="121">
        <v>2</v>
      </c>
      <c r="B10" s="119"/>
      <c r="C10" s="110"/>
      <c r="D10" s="110"/>
      <c r="E10" s="110"/>
      <c r="F10" s="110"/>
      <c r="G10" s="110"/>
      <c r="H10" s="106">
        <f t="shared" si="0"/>
        <v>0</v>
      </c>
    </row>
    <row r="11" spans="1:8" ht="30" hidden="1" customHeight="1" thickBot="1">
      <c r="A11" s="122"/>
      <c r="B11" s="118" t="s">
        <v>66</v>
      </c>
      <c r="C11" s="108">
        <f t="shared" ref="C11:G11" si="2">C10-C12</f>
        <v>0</v>
      </c>
      <c r="D11" s="108">
        <f t="shared" si="2"/>
        <v>0</v>
      </c>
      <c r="E11" s="108">
        <f t="shared" si="2"/>
        <v>0</v>
      </c>
      <c r="F11" s="108">
        <f t="shared" si="2"/>
        <v>0</v>
      </c>
      <c r="G11" s="108">
        <f t="shared" si="2"/>
        <v>0</v>
      </c>
      <c r="H11" s="106">
        <f t="shared" si="0"/>
        <v>0</v>
      </c>
    </row>
    <row r="12" spans="1:8" ht="30" hidden="1" customHeight="1" thickBot="1">
      <c r="A12" s="123"/>
      <c r="B12" s="118" t="s">
        <v>67</v>
      </c>
      <c r="C12" s="109">
        <f>IF(C13 &lt;= 25000, C10, 25000)</f>
        <v>0</v>
      </c>
      <c r="D12" s="109">
        <f>IF(D13 &gt;= 25000, 25000- C12,D10)</f>
        <v>0</v>
      </c>
      <c r="E12" s="109">
        <f>IF((C12+D12)&gt;=25000,0, IF((C12+D12+E10)&lt;=25000,E10,25000 - (C12+D12)))</f>
        <v>0</v>
      </c>
      <c r="F12" s="109">
        <f>IF((C12+D12+E12)&gt;=25000,0, IF((C12+D12+E12+F10)&lt;=25000,F10,25000 - (C12+D12+E12)))</f>
        <v>0</v>
      </c>
      <c r="G12" s="109">
        <f>IF((C12+D12+E12+F12)&gt;=25000,0, IF((C12+D12+E12+F12+G10)&lt;=25000,G10,25000 - (C12+D12+E12+F12)))</f>
        <v>0</v>
      </c>
      <c r="H12" s="106">
        <f t="shared" si="0"/>
        <v>0</v>
      </c>
    </row>
    <row r="13" spans="1:8" ht="30" hidden="1" customHeight="1" thickBot="1">
      <c r="A13" s="124"/>
      <c r="B13" s="118" t="s">
        <v>157</v>
      </c>
      <c r="C13" s="109">
        <f>C10</f>
        <v>0</v>
      </c>
      <c r="D13" s="109">
        <f>C13+D10</f>
        <v>0</v>
      </c>
      <c r="E13" s="109">
        <f>D13+E10</f>
        <v>0</v>
      </c>
      <c r="F13" s="109">
        <f>E13+F10</f>
        <v>0</v>
      </c>
      <c r="G13" s="109">
        <f>F13+G10</f>
        <v>0</v>
      </c>
      <c r="H13" s="106">
        <f t="shared" si="0"/>
        <v>0</v>
      </c>
    </row>
    <row r="14" spans="1:8" ht="30" customHeight="1" thickBot="1">
      <c r="A14" s="121">
        <v>3</v>
      </c>
      <c r="B14" s="119"/>
      <c r="C14" s="110"/>
      <c r="D14" s="110"/>
      <c r="E14" s="110"/>
      <c r="F14" s="110"/>
      <c r="G14" s="110"/>
      <c r="H14" s="106">
        <f t="shared" si="0"/>
        <v>0</v>
      </c>
    </row>
    <row r="15" spans="1:8" ht="30" hidden="1" customHeight="1" thickBot="1">
      <c r="A15" s="122"/>
      <c r="B15" s="118" t="s">
        <v>66</v>
      </c>
      <c r="C15" s="108">
        <f t="shared" ref="C15:G15" si="3">C14-C16</f>
        <v>0</v>
      </c>
      <c r="D15" s="108">
        <f t="shared" si="3"/>
        <v>0</v>
      </c>
      <c r="E15" s="108">
        <f t="shared" si="3"/>
        <v>0</v>
      </c>
      <c r="F15" s="108">
        <f t="shared" si="3"/>
        <v>0</v>
      </c>
      <c r="G15" s="108">
        <f t="shared" si="3"/>
        <v>0</v>
      </c>
      <c r="H15" s="106">
        <f t="shared" si="0"/>
        <v>0</v>
      </c>
    </row>
    <row r="16" spans="1:8" ht="30" hidden="1" customHeight="1" thickBot="1">
      <c r="A16" s="123"/>
      <c r="B16" s="118" t="s">
        <v>67</v>
      </c>
      <c r="C16" s="109">
        <f>IF(C17 &lt;= 25000, C14, 25000)</f>
        <v>0</v>
      </c>
      <c r="D16" s="109">
        <f>IF(D17 &gt;= 25000, 25000- C16,D14)</f>
        <v>0</v>
      </c>
      <c r="E16" s="109">
        <f>IF((C16+D16)&gt;=25000,0, IF((C16+D16+E14)&lt;=25000,E14,25000 - (C16+D16)))</f>
        <v>0</v>
      </c>
      <c r="F16" s="109">
        <f>IF((C16+D16+E16)&gt;=25000,0, IF((C16+D16+E16+F14)&lt;=25000,F14,25000 - (C16+D16+E16)))</f>
        <v>0</v>
      </c>
      <c r="G16" s="109">
        <f>IF((C16+D16+E16+F16)&gt;=25000,0, IF((C16+D16+E16+F16+G14)&lt;=25000,G14,25000 - (C16+D16+E16+F16)))</f>
        <v>0</v>
      </c>
      <c r="H16" s="106">
        <f t="shared" si="0"/>
        <v>0</v>
      </c>
    </row>
    <row r="17" spans="1:8" ht="30" hidden="1" customHeight="1" thickBot="1">
      <c r="A17" s="124"/>
      <c r="B17" s="118" t="s">
        <v>157</v>
      </c>
      <c r="C17" s="109">
        <f>C14</f>
        <v>0</v>
      </c>
      <c r="D17" s="109">
        <f>C17+D14</f>
        <v>0</v>
      </c>
      <c r="E17" s="109">
        <f>D17+E14</f>
        <v>0</v>
      </c>
      <c r="F17" s="109">
        <f>E17+F14</f>
        <v>0</v>
      </c>
      <c r="G17" s="109">
        <f>F17+G14</f>
        <v>0</v>
      </c>
      <c r="H17" s="106">
        <f t="shared" si="0"/>
        <v>0</v>
      </c>
    </row>
    <row r="18" spans="1:8" ht="30" customHeight="1" thickBot="1">
      <c r="A18" s="121">
        <v>4</v>
      </c>
      <c r="B18" s="119"/>
      <c r="C18" s="110"/>
      <c r="D18" s="110"/>
      <c r="E18" s="110"/>
      <c r="F18" s="110"/>
      <c r="G18" s="110"/>
      <c r="H18" s="106">
        <f t="shared" si="0"/>
        <v>0</v>
      </c>
    </row>
    <row r="19" spans="1:8" ht="30" hidden="1" customHeight="1" thickBot="1">
      <c r="A19" s="122"/>
      <c r="B19" s="118" t="s">
        <v>66</v>
      </c>
      <c r="C19" s="108">
        <f t="shared" ref="C19:G19" si="4">C18-C20</f>
        <v>0</v>
      </c>
      <c r="D19" s="108">
        <f t="shared" si="4"/>
        <v>0</v>
      </c>
      <c r="E19" s="108">
        <f t="shared" si="4"/>
        <v>0</v>
      </c>
      <c r="F19" s="108">
        <f t="shared" si="4"/>
        <v>0</v>
      </c>
      <c r="G19" s="108">
        <f t="shared" si="4"/>
        <v>0</v>
      </c>
      <c r="H19" s="106">
        <f t="shared" si="0"/>
        <v>0</v>
      </c>
    </row>
    <row r="20" spans="1:8" ht="30" hidden="1" customHeight="1" thickBot="1">
      <c r="A20" s="123"/>
      <c r="B20" s="118" t="s">
        <v>67</v>
      </c>
      <c r="C20" s="109">
        <f>IF(C21 &lt;= 25000, C18, 25000)</f>
        <v>0</v>
      </c>
      <c r="D20" s="109">
        <f>IF(D21 &gt;= 25000, 25000- C20,D18)</f>
        <v>0</v>
      </c>
      <c r="E20" s="109">
        <f>IF((C20+D20)&gt;=25000,0, IF((C20+D20+E18)&lt;=25000,E18,25000 - (C20+D20)))</f>
        <v>0</v>
      </c>
      <c r="F20" s="109">
        <f>IF((C20+D20+E20)&gt;=25000,0, IF((C20+D20+E20+F18)&lt;=25000,F18,25000 - (C20+D20+E20)))</f>
        <v>0</v>
      </c>
      <c r="G20" s="109">
        <f>IF((C20+D20+E20+F20)&gt;=25000,0, IF((C20+D20+E20+F20+G18)&lt;=25000,G18,25000 - (C20+D20+E20+F20)))</f>
        <v>0</v>
      </c>
      <c r="H20" s="106">
        <f t="shared" si="0"/>
        <v>0</v>
      </c>
    </row>
    <row r="21" spans="1:8" ht="30" hidden="1" customHeight="1" thickBot="1">
      <c r="A21" s="124"/>
      <c r="B21" s="118" t="s">
        <v>157</v>
      </c>
      <c r="C21" s="109">
        <f>C18</f>
        <v>0</v>
      </c>
      <c r="D21" s="109">
        <f>C21+D18</f>
        <v>0</v>
      </c>
      <c r="E21" s="109">
        <f>D21+E18</f>
        <v>0</v>
      </c>
      <c r="F21" s="109">
        <f>E21+F18</f>
        <v>0</v>
      </c>
      <c r="G21" s="109">
        <f>F21+G18</f>
        <v>0</v>
      </c>
      <c r="H21" s="106">
        <f t="shared" si="0"/>
        <v>0</v>
      </c>
    </row>
    <row r="22" spans="1:8" ht="30" customHeight="1" thickBot="1">
      <c r="A22" s="121">
        <v>5</v>
      </c>
      <c r="B22" s="119"/>
      <c r="C22" s="110"/>
      <c r="D22" s="110"/>
      <c r="E22" s="110"/>
      <c r="F22" s="110"/>
      <c r="G22" s="110"/>
      <c r="H22" s="106">
        <f t="shared" si="0"/>
        <v>0</v>
      </c>
    </row>
    <row r="23" spans="1:8" ht="30" hidden="1" customHeight="1" thickBot="1">
      <c r="A23" s="122"/>
      <c r="B23" s="118" t="s">
        <v>66</v>
      </c>
      <c r="C23" s="108">
        <f t="shared" ref="C23:G23" si="5">C22-C24</f>
        <v>0</v>
      </c>
      <c r="D23" s="108">
        <f t="shared" si="5"/>
        <v>0</v>
      </c>
      <c r="E23" s="108">
        <f t="shared" si="5"/>
        <v>0</v>
      </c>
      <c r="F23" s="108">
        <f t="shared" si="5"/>
        <v>0</v>
      </c>
      <c r="G23" s="108">
        <f t="shared" si="5"/>
        <v>0</v>
      </c>
      <c r="H23" s="106">
        <f t="shared" si="0"/>
        <v>0</v>
      </c>
    </row>
    <row r="24" spans="1:8" ht="30" hidden="1" customHeight="1" thickBot="1">
      <c r="A24" s="123"/>
      <c r="B24" s="118" t="s">
        <v>67</v>
      </c>
      <c r="C24" s="109">
        <f>IF(C25 &lt;= 25000, C22, 25000)</f>
        <v>0</v>
      </c>
      <c r="D24" s="109">
        <f>IF(D25 &gt;= 25000, 25000- C24,D22)</f>
        <v>0</v>
      </c>
      <c r="E24" s="109">
        <f>IF((C24+D24)&gt;=25000,0, IF((C24+D24+E22)&lt;=25000,E22,25000 - (C24+D24)))</f>
        <v>0</v>
      </c>
      <c r="F24" s="109">
        <f>IF((C24+D24+E24)&gt;=25000,0, IF((C24+D24+E24+F22)&lt;=25000,F22,25000 - (C24+D24+E24)))</f>
        <v>0</v>
      </c>
      <c r="G24" s="109">
        <f>IF((C24+D24+E24+F24)&gt;=25000,0, IF((C24+D24+E24+F24+G22)&lt;=25000,G22,25000 - (C24+D24+E24+F24)))</f>
        <v>0</v>
      </c>
      <c r="H24" s="106">
        <f t="shared" si="0"/>
        <v>0</v>
      </c>
    </row>
    <row r="25" spans="1:8" ht="30" hidden="1" customHeight="1" thickBot="1">
      <c r="A25" s="124"/>
      <c r="B25" s="118" t="s">
        <v>157</v>
      </c>
      <c r="C25" s="109">
        <f>C22</f>
        <v>0</v>
      </c>
      <c r="D25" s="109">
        <f>C25+D22</f>
        <v>0</v>
      </c>
      <c r="E25" s="109">
        <f>D25+E22</f>
        <v>0</v>
      </c>
      <c r="F25" s="109">
        <f>E25+F22</f>
        <v>0</v>
      </c>
      <c r="G25" s="109">
        <f>F25+G22</f>
        <v>0</v>
      </c>
      <c r="H25" s="106">
        <f t="shared" si="0"/>
        <v>0</v>
      </c>
    </row>
    <row r="26" spans="1:8" ht="30" customHeight="1" thickBot="1">
      <c r="A26" s="121">
        <v>6</v>
      </c>
      <c r="B26" s="119"/>
      <c r="C26" s="110">
        <v>0</v>
      </c>
      <c r="D26" s="110">
        <v>0</v>
      </c>
      <c r="E26" s="110">
        <v>0</v>
      </c>
      <c r="F26" s="110">
        <v>0</v>
      </c>
      <c r="G26" s="110">
        <v>0</v>
      </c>
      <c r="H26" s="106">
        <f t="shared" si="0"/>
        <v>0</v>
      </c>
    </row>
    <row r="27" spans="1:8" ht="30" hidden="1" customHeight="1" thickBot="1">
      <c r="A27" s="122"/>
      <c r="B27" s="120" t="s">
        <v>66</v>
      </c>
      <c r="C27" s="108">
        <f t="shared" ref="C27:G27" si="6">C26-C28</f>
        <v>0</v>
      </c>
      <c r="D27" s="108">
        <f t="shared" si="6"/>
        <v>0</v>
      </c>
      <c r="E27" s="108">
        <f t="shared" si="6"/>
        <v>0</v>
      </c>
      <c r="F27" s="108">
        <f t="shared" si="6"/>
        <v>0</v>
      </c>
      <c r="G27" s="108">
        <f t="shared" si="6"/>
        <v>0</v>
      </c>
      <c r="H27" s="106">
        <f t="shared" si="0"/>
        <v>0</v>
      </c>
    </row>
    <row r="28" spans="1:8" ht="30" hidden="1" customHeight="1" thickBot="1">
      <c r="A28" s="123"/>
      <c r="B28" s="120" t="s">
        <v>67</v>
      </c>
      <c r="C28" s="109">
        <f>IF(C29 &lt;= 25000, C26, 25000)</f>
        <v>0</v>
      </c>
      <c r="D28" s="109">
        <f>IF(D29 &gt;= 25000, 25000- C28,D26)</f>
        <v>0</v>
      </c>
      <c r="E28" s="109">
        <f>IF((C28+D28)&gt;=25000,0, IF((C28+D28+E26)&lt;=25000,E26,25000 - (C28+D28)))</f>
        <v>0</v>
      </c>
      <c r="F28" s="109">
        <f>IF((C28+D28+E28)&gt;=25000,0, IF((C28+D28+E28+F26)&lt;=25000,F26,25000 - (C28+D28+E28)))</f>
        <v>0</v>
      </c>
      <c r="G28" s="109">
        <f>IF((C28+D28+E28+F28)&gt;=25000,0, IF((C28+D28+E28+F28+G26)&lt;=25000,G26,25000 - (C28+D28+E28+F28)))</f>
        <v>0</v>
      </c>
      <c r="H28" s="106">
        <f t="shared" si="0"/>
        <v>0</v>
      </c>
    </row>
    <row r="29" spans="1:8" ht="30" hidden="1" customHeight="1" thickBot="1">
      <c r="A29" s="124"/>
      <c r="B29" s="120" t="s">
        <v>157</v>
      </c>
      <c r="C29" s="109">
        <f>C26</f>
        <v>0</v>
      </c>
      <c r="D29" s="109">
        <f>C29+D26</f>
        <v>0</v>
      </c>
      <c r="E29" s="109">
        <f>D29+E26</f>
        <v>0</v>
      </c>
      <c r="F29" s="109">
        <f>E29+F26</f>
        <v>0</v>
      </c>
      <c r="G29" s="109">
        <f>F29+G26</f>
        <v>0</v>
      </c>
      <c r="H29" s="106">
        <f t="shared" si="0"/>
        <v>0</v>
      </c>
    </row>
    <row r="30" spans="1:8" ht="30" customHeight="1" thickBot="1">
      <c r="A30" s="121">
        <v>7</v>
      </c>
      <c r="B30" s="119"/>
      <c r="C30" s="110">
        <v>0</v>
      </c>
      <c r="D30" s="110">
        <v>0</v>
      </c>
      <c r="E30" s="110">
        <v>0</v>
      </c>
      <c r="F30" s="110">
        <v>0</v>
      </c>
      <c r="G30" s="110">
        <v>0</v>
      </c>
      <c r="H30" s="106">
        <f t="shared" si="0"/>
        <v>0</v>
      </c>
    </row>
    <row r="31" spans="1:8" ht="30" hidden="1" customHeight="1" thickBot="1">
      <c r="A31" s="122"/>
      <c r="B31" s="120" t="s">
        <v>66</v>
      </c>
      <c r="C31" s="111">
        <f t="shared" ref="C31:G31" si="7">C30-C32</f>
        <v>0</v>
      </c>
      <c r="D31" s="111">
        <f t="shared" si="7"/>
        <v>0</v>
      </c>
      <c r="E31" s="111">
        <f t="shared" si="7"/>
        <v>0</v>
      </c>
      <c r="F31" s="111">
        <f t="shared" si="7"/>
        <v>0</v>
      </c>
      <c r="G31" s="111">
        <f t="shared" si="7"/>
        <v>0</v>
      </c>
      <c r="H31" s="106">
        <f t="shared" si="0"/>
        <v>0</v>
      </c>
    </row>
    <row r="32" spans="1:8" ht="30" hidden="1" customHeight="1" thickBot="1">
      <c r="A32" s="123"/>
      <c r="B32" s="120" t="s">
        <v>67</v>
      </c>
      <c r="C32" s="109">
        <f>IF(C33 &lt;= 25000, C30, 25000)</f>
        <v>0</v>
      </c>
      <c r="D32" s="109">
        <f>IF(D33 &gt;= 25000, 25000- C32,D30)</f>
        <v>0</v>
      </c>
      <c r="E32" s="109">
        <f>IF((C32+D32)&gt;=25000,0, IF((C32+D32+E30)&lt;=25000,E30,25000 - (C32+D32)))</f>
        <v>0</v>
      </c>
      <c r="F32" s="109">
        <f>IF((C32+D32+E32)&gt;=25000,0, IF((C32+D32+E32+F30)&lt;=25000,F30,25000 - (C32+D32+E32)))</f>
        <v>0</v>
      </c>
      <c r="G32" s="109">
        <f>IF((C32+D32+E32+F32)&gt;=25000,0, IF((C32+D32+E32+F32+G30)&lt;=25000,G30,25000 - (C32+D32+E32+F32)))</f>
        <v>0</v>
      </c>
      <c r="H32" s="106">
        <f t="shared" si="0"/>
        <v>0</v>
      </c>
    </row>
    <row r="33" spans="1:8" ht="30" hidden="1" customHeight="1" thickBot="1">
      <c r="A33" s="124"/>
      <c r="B33" s="120" t="s">
        <v>157</v>
      </c>
      <c r="C33" s="110">
        <f>C30</f>
        <v>0</v>
      </c>
      <c r="D33" s="110">
        <f>C33+D30</f>
        <v>0</v>
      </c>
      <c r="E33" s="110">
        <f>D33+E30</f>
        <v>0</v>
      </c>
      <c r="F33" s="110">
        <f>E33+F30</f>
        <v>0</v>
      </c>
      <c r="G33" s="110">
        <f>F33+G30</f>
        <v>0</v>
      </c>
      <c r="H33" s="106">
        <f t="shared" si="0"/>
        <v>0</v>
      </c>
    </row>
    <row r="34" spans="1:8" ht="30" customHeight="1" thickBot="1">
      <c r="A34" s="121">
        <v>8</v>
      </c>
      <c r="B34" s="119"/>
      <c r="C34" s="110">
        <v>0</v>
      </c>
      <c r="D34" s="110">
        <v>0</v>
      </c>
      <c r="E34" s="110">
        <v>0</v>
      </c>
      <c r="F34" s="110">
        <v>0</v>
      </c>
      <c r="G34" s="110">
        <v>0</v>
      </c>
      <c r="H34" s="106">
        <f t="shared" si="0"/>
        <v>0</v>
      </c>
    </row>
    <row r="35" spans="1:8" ht="30" hidden="1" customHeight="1" thickBot="1">
      <c r="A35" s="122"/>
      <c r="B35" s="120" t="s">
        <v>66</v>
      </c>
      <c r="C35" s="111">
        <f t="shared" ref="C35:G35" si="8">C34-C36</f>
        <v>0</v>
      </c>
      <c r="D35" s="111">
        <f t="shared" si="8"/>
        <v>0</v>
      </c>
      <c r="E35" s="111">
        <f t="shared" si="8"/>
        <v>0</v>
      </c>
      <c r="F35" s="111">
        <f t="shared" si="8"/>
        <v>0</v>
      </c>
      <c r="G35" s="111">
        <f t="shared" si="8"/>
        <v>0</v>
      </c>
      <c r="H35" s="106">
        <f t="shared" si="0"/>
        <v>0</v>
      </c>
    </row>
    <row r="36" spans="1:8" ht="30" hidden="1" customHeight="1" thickBot="1">
      <c r="A36" s="123"/>
      <c r="B36" s="120" t="s">
        <v>67</v>
      </c>
      <c r="C36" s="109">
        <f>IF(C37 &lt;= 25000, C34, 25000)</f>
        <v>0</v>
      </c>
      <c r="D36" s="109">
        <f>IF(D37 &gt;= 25000, 25000- C36,D34)</f>
        <v>0</v>
      </c>
      <c r="E36" s="109">
        <f>IF((C36+D36)&gt;=25000,0, IF((C36+D36+E34)&lt;=25000,E34,25000 - (C36+D36)))</f>
        <v>0</v>
      </c>
      <c r="F36" s="109">
        <f>IF((C36+D36+E36)&gt;=25000,0, IF((C36+D36+E36+F34)&lt;=25000,F34,25000 - (C36+D36+E36)))</f>
        <v>0</v>
      </c>
      <c r="G36" s="109">
        <f>IF((C36+D36+E36+F36)&gt;=25000,0, IF((C36+D36+E36+F36+G34)&lt;=25000,G34,25000 - (C36+D36+E36+F36)))</f>
        <v>0</v>
      </c>
      <c r="H36" s="106">
        <f t="shared" si="0"/>
        <v>0</v>
      </c>
    </row>
    <row r="37" spans="1:8" ht="30" hidden="1" customHeight="1" thickBot="1">
      <c r="A37" s="124"/>
      <c r="B37" s="120" t="s">
        <v>157</v>
      </c>
      <c r="C37" s="110">
        <f>C34</f>
        <v>0</v>
      </c>
      <c r="D37" s="110">
        <f>C37+D34</f>
        <v>0</v>
      </c>
      <c r="E37" s="110">
        <f>D37+E34</f>
        <v>0</v>
      </c>
      <c r="F37" s="110">
        <f>E37+F34</f>
        <v>0</v>
      </c>
      <c r="G37" s="110">
        <f>F37+G34</f>
        <v>0</v>
      </c>
      <c r="H37" s="106">
        <f t="shared" si="0"/>
        <v>0</v>
      </c>
    </row>
    <row r="38" spans="1:8" ht="30" customHeight="1" thickBot="1">
      <c r="A38" s="121">
        <v>9</v>
      </c>
      <c r="B38" s="119"/>
      <c r="C38" s="110">
        <v>0</v>
      </c>
      <c r="D38" s="110">
        <v>0</v>
      </c>
      <c r="E38" s="110">
        <v>0</v>
      </c>
      <c r="F38" s="110">
        <v>0</v>
      </c>
      <c r="G38" s="110">
        <v>0</v>
      </c>
      <c r="H38" s="106">
        <f t="shared" ref="H38:H56" si="9">SUM(C38:G38)</f>
        <v>0</v>
      </c>
    </row>
    <row r="39" spans="1:8" ht="30" hidden="1" customHeight="1" thickBot="1">
      <c r="A39" s="125"/>
      <c r="B39" s="102" t="s">
        <v>66</v>
      </c>
      <c r="C39" s="111">
        <f t="shared" ref="C39:G39" si="10">C38-C40</f>
        <v>0</v>
      </c>
      <c r="D39" s="111">
        <f t="shared" si="10"/>
        <v>0</v>
      </c>
      <c r="E39" s="111">
        <f t="shared" si="10"/>
        <v>0</v>
      </c>
      <c r="F39" s="111">
        <f t="shared" si="10"/>
        <v>0</v>
      </c>
      <c r="G39" s="111">
        <f t="shared" si="10"/>
        <v>0</v>
      </c>
      <c r="H39" s="106">
        <f t="shared" si="9"/>
        <v>0</v>
      </c>
    </row>
    <row r="40" spans="1:8" ht="30" hidden="1" customHeight="1" thickBot="1">
      <c r="A40" s="125"/>
      <c r="B40" s="102" t="s">
        <v>67</v>
      </c>
      <c r="C40" s="109">
        <f>IF(C41 &lt;= 25000, C38, 25000)</f>
        <v>0</v>
      </c>
      <c r="D40" s="109">
        <f>IF(D41 &gt;= 25000, 25000- C40,D38)</f>
        <v>0</v>
      </c>
      <c r="E40" s="109">
        <f>IF((C40+D40)&gt;=25000,0, IF((C40+D40+E38)&lt;=25000,E38,25000 - (C40+D40)))</f>
        <v>0</v>
      </c>
      <c r="F40" s="109">
        <f>IF((C40+D40+E40)&gt;=25000,0, IF((C40+D40+E40+F38)&lt;=25000,F38,25000 - (C40+D40+E40)))</f>
        <v>0</v>
      </c>
      <c r="G40" s="109">
        <f>IF((C40+D40+E40+F40)&gt;=25000,0, IF((C40+D40+E40+F40+G38)&lt;=25000,G38,25000 - (C40+D40+E40+F40)))</f>
        <v>0</v>
      </c>
      <c r="H40" s="106">
        <f t="shared" si="9"/>
        <v>0</v>
      </c>
    </row>
    <row r="41" spans="1:8" ht="30" hidden="1" customHeight="1" thickBot="1">
      <c r="A41" s="125"/>
      <c r="B41" s="102" t="s">
        <v>157</v>
      </c>
      <c r="C41" s="110">
        <f>C38</f>
        <v>0</v>
      </c>
      <c r="D41" s="110">
        <f>C41+D38</f>
        <v>0</v>
      </c>
      <c r="E41" s="110">
        <f>D41+E38</f>
        <v>0</v>
      </c>
      <c r="F41" s="110">
        <f>E41+F38</f>
        <v>0</v>
      </c>
      <c r="G41" s="110">
        <f>F41+G38</f>
        <v>0</v>
      </c>
      <c r="H41" s="106">
        <f t="shared" si="9"/>
        <v>0</v>
      </c>
    </row>
    <row r="42" spans="1:8" ht="30" hidden="1" customHeight="1" thickBot="1">
      <c r="A42" s="125"/>
      <c r="B42" s="104"/>
      <c r="C42" s="110">
        <v>0</v>
      </c>
      <c r="D42" s="110">
        <v>0</v>
      </c>
      <c r="E42" s="110">
        <v>0</v>
      </c>
      <c r="F42" s="110">
        <v>0</v>
      </c>
      <c r="G42" s="110">
        <v>0</v>
      </c>
      <c r="H42" s="106">
        <f t="shared" si="9"/>
        <v>0</v>
      </c>
    </row>
    <row r="43" spans="1:8" ht="30" hidden="1" customHeight="1" thickBot="1">
      <c r="A43" s="125"/>
      <c r="B43" s="102" t="s">
        <v>66</v>
      </c>
      <c r="C43" s="111">
        <f t="shared" ref="C43:G43" si="11">C42-C44</f>
        <v>0</v>
      </c>
      <c r="D43" s="111">
        <f t="shared" si="11"/>
        <v>0</v>
      </c>
      <c r="E43" s="111">
        <f t="shared" si="11"/>
        <v>0</v>
      </c>
      <c r="F43" s="111">
        <f t="shared" si="11"/>
        <v>0</v>
      </c>
      <c r="G43" s="111">
        <f t="shared" si="11"/>
        <v>0</v>
      </c>
      <c r="H43" s="106">
        <f t="shared" si="9"/>
        <v>0</v>
      </c>
    </row>
    <row r="44" spans="1:8" ht="30" hidden="1" customHeight="1" thickBot="1">
      <c r="A44" s="125"/>
      <c r="B44" s="102" t="s">
        <v>67</v>
      </c>
      <c r="C44" s="109">
        <f>IF(C45 &lt;= 25000, C42, 25000)</f>
        <v>0</v>
      </c>
      <c r="D44" s="109">
        <f>IF(D45 &gt;= 25000, 25000- C44,D42)</f>
        <v>0</v>
      </c>
      <c r="E44" s="109">
        <f>IF((C44+D44)&gt;=25000,0, IF((C44+D44+E42)&lt;=25000,E42,25000 - (C44+D44)))</f>
        <v>0</v>
      </c>
      <c r="F44" s="109">
        <f>IF((C44+D44+E44)&gt;=25000,0, IF((C44+D44+E44+F42)&lt;=25000,F42,25000 - (C44+D44+E44)))</f>
        <v>0</v>
      </c>
      <c r="G44" s="109">
        <f>IF((C44+D44+E44+F44)&gt;=25000,0, IF((C44+D44+E44+F44+G42)&lt;=25000,G42,25000 - (C44+D44+E44+F44)))</f>
        <v>0</v>
      </c>
      <c r="H44" s="106">
        <f t="shared" si="9"/>
        <v>0</v>
      </c>
    </row>
    <row r="45" spans="1:8" ht="30" hidden="1" customHeight="1" thickBot="1">
      <c r="A45" s="125"/>
      <c r="B45" s="102" t="s">
        <v>157</v>
      </c>
      <c r="C45" s="110">
        <f>C42</f>
        <v>0</v>
      </c>
      <c r="D45" s="110">
        <f>C45+D42</f>
        <v>0</v>
      </c>
      <c r="E45" s="110">
        <f>D45+E42</f>
        <v>0</v>
      </c>
      <c r="F45" s="110">
        <f>E45+F42</f>
        <v>0</v>
      </c>
      <c r="G45" s="110">
        <f>F45+G42</f>
        <v>0</v>
      </c>
      <c r="H45" s="106">
        <f t="shared" si="9"/>
        <v>0</v>
      </c>
    </row>
    <row r="46" spans="1:8" ht="30" hidden="1" customHeight="1" thickBot="1">
      <c r="A46" s="125"/>
      <c r="B46" s="104"/>
      <c r="C46" s="110">
        <v>0</v>
      </c>
      <c r="D46" s="110">
        <v>0</v>
      </c>
      <c r="E46" s="110">
        <v>0</v>
      </c>
      <c r="F46" s="110">
        <v>0</v>
      </c>
      <c r="G46" s="110">
        <v>0</v>
      </c>
      <c r="H46" s="106">
        <f t="shared" si="9"/>
        <v>0</v>
      </c>
    </row>
    <row r="47" spans="1:8" ht="30" hidden="1" customHeight="1" thickBot="1">
      <c r="A47" s="125"/>
      <c r="B47" s="102" t="s">
        <v>66</v>
      </c>
      <c r="C47" s="111">
        <f t="shared" ref="C47:G47" si="12">C46-C48</f>
        <v>0</v>
      </c>
      <c r="D47" s="111">
        <f t="shared" si="12"/>
        <v>0</v>
      </c>
      <c r="E47" s="111">
        <f t="shared" si="12"/>
        <v>0</v>
      </c>
      <c r="F47" s="111">
        <f t="shared" si="12"/>
        <v>0</v>
      </c>
      <c r="G47" s="111">
        <f t="shared" si="12"/>
        <v>0</v>
      </c>
      <c r="H47" s="106">
        <f t="shared" si="9"/>
        <v>0</v>
      </c>
    </row>
    <row r="48" spans="1:8" ht="30" hidden="1" customHeight="1" thickBot="1">
      <c r="A48" s="125"/>
      <c r="B48" s="102" t="s">
        <v>67</v>
      </c>
      <c r="C48" s="109">
        <f>IF(C49 &lt;= 25000, C46, 25000)</f>
        <v>0</v>
      </c>
      <c r="D48" s="109">
        <f>IF(D49 &gt;= 25000, 25000- C48,D46)</f>
        <v>0</v>
      </c>
      <c r="E48" s="109">
        <f>IF((C48+D48)&gt;=25000,0, IF((C48+D48+E46)&lt;=25000,E46,25000 - (C48+D48)))</f>
        <v>0</v>
      </c>
      <c r="F48" s="109">
        <f>IF((C48+D48+E48)&gt;=25000,0, IF((C48+D48+E48+F46)&lt;=25000,F46,25000 - (C48+D48+E48)))</f>
        <v>0</v>
      </c>
      <c r="G48" s="109">
        <f>IF((C48+D48+E48+F48)&gt;=25000,0, IF((C48+D48+E48+F48+G46)&lt;=25000,G46,25000 - (C48+D48+E48+F48)))</f>
        <v>0</v>
      </c>
      <c r="H48" s="106">
        <f t="shared" si="9"/>
        <v>0</v>
      </c>
    </row>
    <row r="49" spans="1:8" ht="30" hidden="1" customHeight="1" thickBot="1">
      <c r="A49" s="125"/>
      <c r="B49" s="102" t="s">
        <v>157</v>
      </c>
      <c r="C49" s="110">
        <f>C46</f>
        <v>0</v>
      </c>
      <c r="D49" s="110">
        <f>C49+D46</f>
        <v>0</v>
      </c>
      <c r="E49" s="110">
        <f>D49+E46</f>
        <v>0</v>
      </c>
      <c r="F49" s="110">
        <f>E49+F46</f>
        <v>0</v>
      </c>
      <c r="G49" s="110">
        <f>F49+G46</f>
        <v>0</v>
      </c>
      <c r="H49" s="106">
        <f t="shared" si="9"/>
        <v>0</v>
      </c>
    </row>
    <row r="50" spans="1:8" ht="30" hidden="1" customHeight="1" thickBot="1">
      <c r="A50" s="125"/>
      <c r="B50" s="104"/>
      <c r="C50" s="110">
        <v>0</v>
      </c>
      <c r="D50" s="110">
        <v>0</v>
      </c>
      <c r="E50" s="110">
        <v>0</v>
      </c>
      <c r="F50" s="110">
        <v>0</v>
      </c>
      <c r="G50" s="110">
        <v>0</v>
      </c>
      <c r="H50" s="106">
        <f t="shared" si="9"/>
        <v>0</v>
      </c>
    </row>
    <row r="51" spans="1:8" ht="30" hidden="1" customHeight="1" thickBot="1">
      <c r="A51" s="125"/>
      <c r="B51" s="102" t="s">
        <v>66</v>
      </c>
      <c r="C51" s="112">
        <f t="shared" ref="C51:G51" si="13">C50-C52</f>
        <v>0</v>
      </c>
      <c r="D51" s="112">
        <f t="shared" si="13"/>
        <v>0</v>
      </c>
      <c r="E51" s="112">
        <f t="shared" si="13"/>
        <v>0</v>
      </c>
      <c r="F51" s="112">
        <f t="shared" si="13"/>
        <v>0</v>
      </c>
      <c r="G51" s="112">
        <f t="shared" si="13"/>
        <v>0</v>
      </c>
      <c r="H51" s="106">
        <f t="shared" si="9"/>
        <v>0</v>
      </c>
    </row>
    <row r="52" spans="1:8" ht="30" hidden="1" customHeight="1" thickBot="1">
      <c r="A52" s="125"/>
      <c r="B52" s="102" t="s">
        <v>67</v>
      </c>
      <c r="C52" s="109">
        <f>IF(C53 &lt;= 25000, C50, 25000)</f>
        <v>0</v>
      </c>
      <c r="D52" s="109">
        <f>IF(D53 &gt;= 25000, 25000- C52,D50)</f>
        <v>0</v>
      </c>
      <c r="E52" s="109">
        <f>IF((C52+D52)&gt;=25000,0, IF((C52+D52+E50)&lt;=25000,E50,25000 - (C52+D52)))</f>
        <v>0</v>
      </c>
      <c r="F52" s="109">
        <f>IF((C52+D52+E52)&gt;=25000,0, IF((C52+D52+E52+F50)&lt;=25000,F50,25000 - (C52+D52+E52)))</f>
        <v>0</v>
      </c>
      <c r="G52" s="109">
        <f>IF((C52+D52+E52+F52)&gt;=25000,0, IF((C52+D52+E52+F52+G50)&lt;=25000,G50,25000 - (C52+D52+E52+F52)))</f>
        <v>0</v>
      </c>
      <c r="H52" s="106">
        <f t="shared" si="9"/>
        <v>0</v>
      </c>
    </row>
    <row r="53" spans="1:8" ht="30" hidden="1" customHeight="1" thickBot="1">
      <c r="A53" s="125"/>
      <c r="B53" s="116" t="s">
        <v>157</v>
      </c>
      <c r="C53" s="113">
        <f>C50</f>
        <v>0</v>
      </c>
      <c r="D53" s="113">
        <f>C53+D50</f>
        <v>0</v>
      </c>
      <c r="E53" s="113">
        <f>D53+E50</f>
        <v>0</v>
      </c>
      <c r="F53" s="113">
        <f>E53+F50</f>
        <v>0</v>
      </c>
      <c r="G53" s="113">
        <f>F53+G50</f>
        <v>0</v>
      </c>
      <c r="H53" s="106">
        <f t="shared" si="9"/>
        <v>0</v>
      </c>
    </row>
    <row r="54" spans="1:8" s="88" customFormat="1" ht="30" customHeight="1" thickBot="1">
      <c r="A54" s="335" t="s">
        <v>173</v>
      </c>
      <c r="B54" s="336"/>
      <c r="C54" s="105">
        <f t="shared" ref="C54:G54" si="14">(C8+C12+C16+C20+C24+C28+C32+C36+C40+C44+C48+C52)</f>
        <v>0</v>
      </c>
      <c r="D54" s="105">
        <f t="shared" si="14"/>
        <v>0</v>
      </c>
      <c r="E54" s="105">
        <f t="shared" si="14"/>
        <v>0</v>
      </c>
      <c r="F54" s="105">
        <f t="shared" si="14"/>
        <v>0</v>
      </c>
      <c r="G54" s="105">
        <f t="shared" si="14"/>
        <v>0</v>
      </c>
      <c r="H54" s="106">
        <f t="shared" si="9"/>
        <v>0</v>
      </c>
    </row>
    <row r="55" spans="1:8" s="88" customFormat="1" ht="30" customHeight="1" thickBot="1">
      <c r="A55" s="335" t="s">
        <v>174</v>
      </c>
      <c r="B55" s="336"/>
      <c r="C55" s="105">
        <f t="shared" ref="C55:G55" si="15">(C7+C11+C15+C19+C23+C27+C31+C35+C39+C43+C47+C51)</f>
        <v>0</v>
      </c>
      <c r="D55" s="105">
        <f t="shared" si="15"/>
        <v>0</v>
      </c>
      <c r="E55" s="105">
        <f t="shared" si="15"/>
        <v>0</v>
      </c>
      <c r="F55" s="105">
        <f t="shared" si="15"/>
        <v>0</v>
      </c>
      <c r="G55" s="105">
        <f t="shared" si="15"/>
        <v>0</v>
      </c>
      <c r="H55" s="106">
        <f t="shared" si="9"/>
        <v>0</v>
      </c>
    </row>
    <row r="56" spans="1:8" s="88" customFormat="1" ht="30" customHeight="1" thickBot="1">
      <c r="A56" s="335" t="s">
        <v>172</v>
      </c>
      <c r="B56" s="336"/>
      <c r="C56" s="105">
        <f t="shared" ref="C56:G56" si="16">C54+C55</f>
        <v>0</v>
      </c>
      <c r="D56" s="105">
        <f t="shared" si="16"/>
        <v>0</v>
      </c>
      <c r="E56" s="105">
        <f t="shared" si="16"/>
        <v>0</v>
      </c>
      <c r="F56" s="105">
        <f t="shared" si="16"/>
        <v>0</v>
      </c>
      <c r="G56" s="105">
        <f t="shared" si="16"/>
        <v>0</v>
      </c>
      <c r="H56" s="106">
        <f t="shared" si="9"/>
        <v>0</v>
      </c>
    </row>
  </sheetData>
  <sheetProtection sheet="1" objects="1" scenarios="1"/>
  <mergeCells count="10">
    <mergeCell ref="A56:B56"/>
    <mergeCell ref="A1:H1"/>
    <mergeCell ref="A2:C2"/>
    <mergeCell ref="A3:C3"/>
    <mergeCell ref="A5:B5"/>
    <mergeCell ref="A54:B54"/>
    <mergeCell ref="A55:B55"/>
    <mergeCell ref="D2:H2"/>
    <mergeCell ref="D3:H3"/>
    <mergeCell ref="A4:H4"/>
  </mergeCells>
  <printOptions horizontalCentered="1"/>
  <pageMargins left="0.5" right="0.5" top="0.5" bottom="0.5" header="0.5" footer="0.5"/>
  <pageSetup scale="45" orientation="portrait" r:id="rId1"/>
  <headerFooter alignWithMargins="0">
    <oddFooter>&amp;R&amp;8&amp;F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
  <sheetViews>
    <sheetView zoomScaleNormal="100" workbookViewId="0">
      <selection activeCell="D22" sqref="D22"/>
    </sheetView>
  </sheetViews>
  <sheetFormatPr defaultColWidth="9.140625" defaultRowHeight="12.75"/>
  <cols>
    <col min="1" max="1" width="34.7109375" style="222" customWidth="1"/>
    <col min="2" max="2" width="19.28515625" style="222" customWidth="1"/>
    <col min="3" max="3" width="14.85546875" style="222" bestFit="1" customWidth="1"/>
    <col min="4" max="4" width="12.28515625" style="222" customWidth="1"/>
    <col min="5" max="5" width="11.85546875" style="222" customWidth="1"/>
    <col min="6" max="6" width="11.7109375" style="222" customWidth="1"/>
    <col min="7" max="7" width="14.140625" style="222" customWidth="1"/>
    <col min="8" max="8" width="23.42578125" style="222" customWidth="1"/>
    <col min="9" max="16384" width="9.140625" style="222"/>
  </cols>
  <sheetData>
    <row r="1" spans="1:9" ht="18.75" thickBot="1">
      <c r="A1" s="354" t="s">
        <v>259</v>
      </c>
      <c r="B1" s="355"/>
      <c r="C1" s="355"/>
      <c r="D1" s="355"/>
      <c r="E1" s="355"/>
      <c r="F1" s="355"/>
      <c r="G1" s="355"/>
      <c r="H1" s="355"/>
    </row>
    <row r="2" spans="1:9" ht="18.75" thickBot="1">
      <c r="A2" s="356" t="s">
        <v>10</v>
      </c>
      <c r="B2" s="357"/>
      <c r="C2" s="358"/>
      <c r="D2" s="359">
        <f>'Project Budget Overview'!D4</f>
        <v>0</v>
      </c>
      <c r="E2" s="360"/>
      <c r="F2" s="360"/>
      <c r="G2" s="360"/>
      <c r="H2" s="360"/>
    </row>
    <row r="3" spans="1:9" ht="18.75" thickBot="1">
      <c r="A3" s="361" t="s">
        <v>11</v>
      </c>
      <c r="B3" s="362"/>
      <c r="C3" s="363"/>
      <c r="D3" s="359">
        <f>'Project Budget Overview'!D6</f>
        <v>0</v>
      </c>
      <c r="E3" s="360"/>
      <c r="F3" s="360"/>
      <c r="G3" s="360"/>
      <c r="H3" s="360"/>
    </row>
    <row r="4" spans="1:9" ht="36" customHeight="1" thickBot="1">
      <c r="A4" s="364" t="s">
        <v>262</v>
      </c>
      <c r="B4" s="365"/>
      <c r="C4" s="365"/>
      <c r="D4" s="365"/>
      <c r="E4" s="365"/>
      <c r="F4" s="365"/>
      <c r="G4" s="365"/>
      <c r="H4" s="366"/>
    </row>
    <row r="5" spans="1:9" ht="36" customHeight="1" thickBot="1">
      <c r="A5" s="352" t="s">
        <v>258</v>
      </c>
      <c r="B5" s="353"/>
      <c r="C5" s="236" t="s">
        <v>162</v>
      </c>
      <c r="D5" s="237" t="s">
        <v>163</v>
      </c>
      <c r="E5" s="237" t="s">
        <v>164</v>
      </c>
      <c r="F5" s="237" t="s">
        <v>165</v>
      </c>
      <c r="G5" s="238" t="s">
        <v>166</v>
      </c>
      <c r="H5" s="239" t="s">
        <v>275</v>
      </c>
      <c r="I5" s="228"/>
    </row>
    <row r="6" spans="1:9" ht="15.75" thickBot="1">
      <c r="A6" s="230" t="s">
        <v>257</v>
      </c>
      <c r="B6" s="234"/>
      <c r="C6" s="224"/>
      <c r="D6" s="224"/>
      <c r="E6" s="224"/>
      <c r="F6" s="224"/>
      <c r="G6" s="231"/>
      <c r="H6" s="224">
        <f>SUM(C6:G6)</f>
        <v>0</v>
      </c>
    </row>
    <row r="7" spans="1:9" ht="15.75" thickBot="1">
      <c r="A7" s="230" t="s">
        <v>256</v>
      </c>
      <c r="B7" s="234"/>
      <c r="C7" s="231"/>
      <c r="D7" s="233"/>
      <c r="E7" s="232"/>
      <c r="F7" s="224"/>
      <c r="G7" s="231"/>
      <c r="H7" s="224">
        <f>SUM(C7:G7)</f>
        <v>0</v>
      </c>
    </row>
    <row r="8" spans="1:9" ht="15.75" thickBot="1">
      <c r="A8" s="230" t="s">
        <v>255</v>
      </c>
      <c r="B8" s="224" t="s">
        <v>261</v>
      </c>
      <c r="C8" s="224"/>
      <c r="D8" s="224"/>
      <c r="E8" s="225"/>
      <c r="F8" s="229"/>
      <c r="G8" s="224"/>
      <c r="H8" s="224">
        <f>SUM(C8:G8)</f>
        <v>0</v>
      </c>
      <c r="I8" s="228"/>
    </row>
    <row r="9" spans="1:9" ht="15.75" thickBot="1">
      <c r="A9" s="227" t="s">
        <v>254</v>
      </c>
      <c r="B9" s="226" t="s">
        <v>261</v>
      </c>
      <c r="C9" s="226"/>
      <c r="D9" s="225"/>
      <c r="E9" s="225"/>
      <c r="F9" s="225"/>
      <c r="G9" s="224"/>
      <c r="H9" s="224">
        <f>SUM(C9:G9)</f>
        <v>0</v>
      </c>
    </row>
    <row r="10" spans="1:9" ht="16.5" thickBot="1">
      <c r="A10" s="240" t="s">
        <v>253</v>
      </c>
      <c r="B10" s="241"/>
      <c r="C10" s="241">
        <f>SUM(C6:C9)</f>
        <v>0</v>
      </c>
      <c r="D10" s="241">
        <f t="shared" ref="D10:H10" si="0">SUM(D6:D9)</f>
        <v>0</v>
      </c>
      <c r="E10" s="241">
        <f t="shared" si="0"/>
        <v>0</v>
      </c>
      <c r="F10" s="241">
        <f t="shared" si="0"/>
        <v>0</v>
      </c>
      <c r="G10" s="241">
        <f t="shared" si="0"/>
        <v>0</v>
      </c>
      <c r="H10" s="241">
        <f t="shared" si="0"/>
        <v>0</v>
      </c>
    </row>
    <row r="11" spans="1:9">
      <c r="A11" s="223"/>
      <c r="D11" s="223"/>
      <c r="E11" s="223"/>
      <c r="F11" s="223"/>
      <c r="H11" s="223"/>
    </row>
  </sheetData>
  <mergeCells count="7">
    <mergeCell ref="A5:B5"/>
    <mergeCell ref="A1:H1"/>
    <mergeCell ref="A2:C2"/>
    <mergeCell ref="D2:H2"/>
    <mergeCell ref="A3:C3"/>
    <mergeCell ref="D3:H3"/>
    <mergeCell ref="A4:H4"/>
  </mergeCell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38"/>
  <sheetViews>
    <sheetView zoomScaleNormal="100" workbookViewId="0">
      <selection activeCell="R130" sqref="R130"/>
    </sheetView>
  </sheetViews>
  <sheetFormatPr defaultColWidth="9.140625" defaultRowHeight="12.75"/>
  <cols>
    <col min="1" max="1" width="20.85546875" style="165" customWidth="1"/>
    <col min="2" max="2" width="35.42578125" style="161" customWidth="1"/>
    <col min="3" max="3" width="16.42578125" style="161" customWidth="1"/>
    <col min="4" max="4" width="3.42578125" style="166" customWidth="1"/>
    <col min="5" max="5" width="4.7109375" style="161" customWidth="1"/>
    <col min="6" max="6" width="7.28515625" style="161" customWidth="1"/>
    <col min="7" max="7" width="6" style="161" customWidth="1"/>
    <col min="8" max="8" width="9.140625" style="161" customWidth="1"/>
    <col min="9" max="9" width="9.140625" style="161"/>
    <col min="10" max="10" width="6.85546875" style="161" customWidth="1"/>
    <col min="11" max="11" width="14.140625" style="161" customWidth="1"/>
    <col min="12" max="12" width="9.140625" style="161" customWidth="1"/>
    <col min="13" max="13" width="8" style="161" customWidth="1"/>
    <col min="14" max="14" width="11.140625" style="161" bestFit="1" customWidth="1"/>
    <col min="15" max="16" width="12.42578125" style="161" customWidth="1"/>
    <col min="17" max="17" width="13.85546875" style="161" customWidth="1"/>
    <col min="18" max="18" width="15.42578125" style="161" customWidth="1"/>
    <col min="19" max="16384" width="9.140625" style="161"/>
  </cols>
  <sheetData>
    <row r="1" spans="1:18" s="159" customFormat="1" ht="20.100000000000001" customHeight="1" thickBot="1">
      <c r="A1" s="565" t="s">
        <v>25</v>
      </c>
      <c r="B1" s="566"/>
      <c r="C1" s="566"/>
      <c r="D1" s="566"/>
      <c r="E1" s="566"/>
      <c r="F1" s="566"/>
      <c r="G1" s="566"/>
      <c r="H1" s="566"/>
      <c r="I1" s="566"/>
      <c r="J1" s="566"/>
      <c r="K1" s="566"/>
      <c r="L1" s="566"/>
      <c r="M1" s="566"/>
      <c r="N1" s="566"/>
      <c r="O1" s="566"/>
      <c r="P1" s="566"/>
      <c r="Q1" s="566"/>
      <c r="R1" s="567"/>
    </row>
    <row r="2" spans="1:18" s="159" customFormat="1" ht="20.100000000000001" customHeight="1" thickBot="1">
      <c r="A2" s="568" t="s">
        <v>10</v>
      </c>
      <c r="B2" s="569"/>
      <c r="C2" s="348">
        <f>'Project Budget Overview'!D4</f>
        <v>0</v>
      </c>
      <c r="D2" s="349"/>
      <c r="E2" s="349"/>
      <c r="F2" s="349"/>
      <c r="G2" s="349"/>
      <c r="H2" s="349"/>
      <c r="I2" s="570"/>
      <c r="J2" s="67"/>
      <c r="K2" s="126" t="s">
        <v>11</v>
      </c>
      <c r="L2" s="348">
        <f>'Project Budget Overview'!D6</f>
        <v>0</v>
      </c>
      <c r="M2" s="349"/>
      <c r="N2" s="349"/>
      <c r="O2" s="349"/>
      <c r="P2" s="349"/>
      <c r="Q2" s="349"/>
      <c r="R2" s="570"/>
    </row>
    <row r="3" spans="1:18" s="159" customFormat="1" ht="20.100000000000001" customHeight="1" thickBot="1">
      <c r="A3" s="568" t="s">
        <v>129</v>
      </c>
      <c r="B3" s="569"/>
      <c r="C3" s="571">
        <f>'Project Budget Overview'!D15</f>
        <v>0</v>
      </c>
      <c r="D3" s="572"/>
      <c r="E3" s="572"/>
      <c r="F3" s="573"/>
      <c r="G3" s="574" t="s">
        <v>138</v>
      </c>
      <c r="H3" s="575"/>
      <c r="I3" s="575"/>
      <c r="J3" s="575"/>
      <c r="K3" s="576"/>
      <c r="L3" s="571">
        <f>'Project Budget Overview'!E15</f>
        <v>0</v>
      </c>
      <c r="M3" s="572"/>
      <c r="N3" s="573"/>
      <c r="O3" s="568" t="s">
        <v>26</v>
      </c>
      <c r="P3" s="569"/>
      <c r="Q3" s="569"/>
      <c r="R3" s="131">
        <v>1</v>
      </c>
    </row>
    <row r="4" spans="1:18" s="160" customFormat="1" ht="39.75" customHeight="1" thickBot="1">
      <c r="A4" s="70" t="s">
        <v>63</v>
      </c>
      <c r="B4" s="70" t="s">
        <v>64</v>
      </c>
      <c r="C4" s="32" t="s">
        <v>239</v>
      </c>
      <c r="D4" s="473" t="s">
        <v>23</v>
      </c>
      <c r="E4" s="477"/>
      <c r="F4" s="477"/>
      <c r="G4" s="474"/>
      <c r="H4" s="474"/>
      <c r="I4" s="474"/>
      <c r="J4" s="475"/>
      <c r="K4" s="32" t="s">
        <v>20</v>
      </c>
      <c r="L4" s="71" t="s">
        <v>126</v>
      </c>
      <c r="M4" s="71" t="s">
        <v>21</v>
      </c>
      <c r="N4" s="71" t="s">
        <v>19</v>
      </c>
      <c r="O4" s="32" t="s">
        <v>14</v>
      </c>
      <c r="P4" s="32" t="s">
        <v>15</v>
      </c>
      <c r="Q4" s="32" t="s">
        <v>13</v>
      </c>
      <c r="R4" s="32" t="s">
        <v>12</v>
      </c>
    </row>
    <row r="5" spans="1:18" s="160" customFormat="1" ht="14.25" customHeight="1" thickBot="1">
      <c r="A5" s="204"/>
      <c r="B5" s="205"/>
      <c r="C5" s="206"/>
      <c r="D5" s="207"/>
      <c r="E5" s="584" t="s">
        <v>249</v>
      </c>
      <c r="F5" s="585"/>
      <c r="G5" s="474"/>
      <c r="H5" s="474"/>
      <c r="I5" s="474"/>
      <c r="J5" s="474"/>
      <c r="K5" s="474"/>
      <c r="L5" s="474"/>
      <c r="M5" s="474"/>
      <c r="N5" s="474"/>
      <c r="O5" s="474"/>
      <c r="P5" s="474"/>
      <c r="Q5" s="474"/>
      <c r="R5" s="475"/>
    </row>
    <row r="6" spans="1:18" ht="24.75" customHeight="1" thickBot="1">
      <c r="A6" s="35"/>
      <c r="B6" s="36"/>
      <c r="C6" s="15" t="s">
        <v>127</v>
      </c>
      <c r="D6" s="203"/>
      <c r="E6" s="253" t="s">
        <v>248</v>
      </c>
      <c r="F6" s="254" t="s">
        <v>247</v>
      </c>
      <c r="G6" s="404" t="str">
        <f>_xlfn.CONCAT("A.1. - FACULTY / ADMINISTRATIVE SALARY (fringe at ",TEXT(100*'Valid Values and Workbook Info'!$B$10,"##.##"),"%)")</f>
        <v>A.1. - FACULTY / ADMINISTRATIVE SALARY (fringe at 30.47%)</v>
      </c>
      <c r="H6" s="404"/>
      <c r="I6" s="404"/>
      <c r="J6" s="404"/>
      <c r="K6" s="404"/>
      <c r="L6" s="404"/>
      <c r="M6" s="404"/>
      <c r="N6" s="404"/>
      <c r="O6" s="404"/>
      <c r="P6" s="404"/>
      <c r="Q6" s="404"/>
      <c r="R6" s="405"/>
    </row>
    <row r="7" spans="1:18" ht="23.1" customHeight="1" thickBot="1">
      <c r="A7" s="401" t="s">
        <v>225</v>
      </c>
      <c r="B7" s="589" t="s">
        <v>70</v>
      </c>
      <c r="C7" s="256" t="s">
        <v>199</v>
      </c>
      <c r="D7" s="257" t="s">
        <v>0</v>
      </c>
      <c r="E7" s="258">
        <v>0</v>
      </c>
      <c r="F7" s="259">
        <v>0</v>
      </c>
      <c r="G7" s="592">
        <f>'Project Budget Overview'!B24</f>
        <v>0</v>
      </c>
      <c r="H7" s="532"/>
      <c r="I7" s="532"/>
      <c r="J7" s="533"/>
      <c r="K7" s="260">
        <f>'Project Budget Overview'!F24</f>
        <v>0</v>
      </c>
      <c r="L7" s="167"/>
      <c r="M7" s="168"/>
      <c r="N7" s="167"/>
      <c r="O7" s="5">
        <f>K7*L7</f>
        <v>0</v>
      </c>
      <c r="P7" s="6">
        <f>K7*M7</f>
        <v>0</v>
      </c>
      <c r="Q7" s="7">
        <f>((K7/19.5)*6.6)*N7</f>
        <v>0</v>
      </c>
      <c r="R7" s="8">
        <f t="shared" ref="R7:R59" si="0">SUM(O7:Q7)</f>
        <v>0</v>
      </c>
    </row>
    <row r="8" spans="1:18" ht="23.25" thickBot="1">
      <c r="A8" s="406"/>
      <c r="B8" s="590"/>
      <c r="C8" s="255" t="s">
        <v>24</v>
      </c>
      <c r="D8" s="367" t="s">
        <v>230</v>
      </c>
      <c r="E8" s="368"/>
      <c r="F8" s="368"/>
      <c r="G8" s="368"/>
      <c r="H8" s="368"/>
      <c r="I8" s="368"/>
      <c r="J8" s="368"/>
      <c r="K8" s="369"/>
      <c r="L8" s="248">
        <f>L7*12</f>
        <v>0</v>
      </c>
      <c r="M8" s="170">
        <f>M7*9</f>
        <v>0</v>
      </c>
      <c r="N8" s="171">
        <f>N7*3</f>
        <v>0</v>
      </c>
      <c r="O8" s="11">
        <f>O7*'Valid Values and Workbook Info'!$B$10</f>
        <v>0</v>
      </c>
      <c r="P8" s="11">
        <f>P7*'Valid Values and Workbook Info'!$B$10</f>
        <v>0</v>
      </c>
      <c r="Q8" s="11">
        <f>Q7*'Valid Values and Workbook Info'!$B$10</f>
        <v>0</v>
      </c>
      <c r="R8" s="12">
        <f t="shared" si="0"/>
        <v>0</v>
      </c>
    </row>
    <row r="9" spans="1:18" ht="23.25" thickBot="1">
      <c r="A9" s="406"/>
      <c r="B9" s="590"/>
      <c r="C9" s="256" t="s">
        <v>199</v>
      </c>
      <c r="D9" s="257" t="s">
        <v>1</v>
      </c>
      <c r="E9" s="258">
        <v>0</v>
      </c>
      <c r="F9" s="259">
        <v>0</v>
      </c>
      <c r="G9" s="532">
        <f>'Project Budget Overview'!B25</f>
        <v>0</v>
      </c>
      <c r="H9" s="532"/>
      <c r="I9" s="532"/>
      <c r="J9" s="533"/>
      <c r="K9" s="260">
        <f>'Project Budget Overview'!F25</f>
        <v>0</v>
      </c>
      <c r="L9" s="167"/>
      <c r="M9" s="168"/>
      <c r="N9" s="167"/>
      <c r="O9" s="5">
        <f>K9*L9</f>
        <v>0</v>
      </c>
      <c r="P9" s="6">
        <f>K9*M9</f>
        <v>0</v>
      </c>
      <c r="Q9" s="7">
        <f>((K9/19.5)*6.6)*N9</f>
        <v>0</v>
      </c>
      <c r="R9" s="9">
        <f t="shared" si="0"/>
        <v>0</v>
      </c>
    </row>
    <row r="10" spans="1:18" ht="23.25" thickBot="1">
      <c r="A10" s="406"/>
      <c r="B10" s="590"/>
      <c r="C10" s="255" t="s">
        <v>24</v>
      </c>
      <c r="D10" s="367" t="s">
        <v>230</v>
      </c>
      <c r="E10" s="368"/>
      <c r="F10" s="368"/>
      <c r="G10" s="368"/>
      <c r="H10" s="368"/>
      <c r="I10" s="368"/>
      <c r="J10" s="368"/>
      <c r="K10" s="369"/>
      <c r="L10" s="248">
        <f>L9*12</f>
        <v>0</v>
      </c>
      <c r="M10" s="170">
        <f>M9*9</f>
        <v>0</v>
      </c>
      <c r="N10" s="171">
        <f>N9*3</f>
        <v>0</v>
      </c>
      <c r="O10" s="11">
        <f>O9*'Valid Values and Workbook Info'!$B$10</f>
        <v>0</v>
      </c>
      <c r="P10" s="11">
        <f>P9*'Valid Values and Workbook Info'!$B$10</f>
        <v>0</v>
      </c>
      <c r="Q10" s="11">
        <f>Q9*'Valid Values and Workbook Info'!$B$10</f>
        <v>0</v>
      </c>
      <c r="R10" s="13">
        <f t="shared" si="0"/>
        <v>0</v>
      </c>
    </row>
    <row r="11" spans="1:18" ht="23.25" thickBot="1">
      <c r="A11" s="406"/>
      <c r="B11" s="590"/>
      <c r="C11" s="256" t="s">
        <v>199</v>
      </c>
      <c r="D11" s="257" t="s">
        <v>2</v>
      </c>
      <c r="E11" s="258">
        <v>0</v>
      </c>
      <c r="F11" s="259">
        <v>0</v>
      </c>
      <c r="G11" s="532">
        <f>'Project Budget Overview'!B26</f>
        <v>0</v>
      </c>
      <c r="H11" s="532"/>
      <c r="I11" s="532"/>
      <c r="J11" s="533"/>
      <c r="K11" s="260">
        <f>'Project Budget Overview'!F26</f>
        <v>0</v>
      </c>
      <c r="L11" s="167"/>
      <c r="M11" s="168"/>
      <c r="N11" s="167"/>
      <c r="O11" s="5">
        <f>K11*L11</f>
        <v>0</v>
      </c>
      <c r="P11" s="6">
        <f>K11*M11</f>
        <v>0</v>
      </c>
      <c r="Q11" s="7">
        <f>((K11/19.5)*6.6)*N11</f>
        <v>0</v>
      </c>
      <c r="R11" s="9">
        <f t="shared" si="0"/>
        <v>0</v>
      </c>
    </row>
    <row r="12" spans="1:18" ht="23.25" thickBot="1">
      <c r="A12" s="406"/>
      <c r="B12" s="590"/>
      <c r="C12" s="255" t="s">
        <v>24</v>
      </c>
      <c r="D12" s="367" t="s">
        <v>230</v>
      </c>
      <c r="E12" s="368"/>
      <c r="F12" s="368"/>
      <c r="G12" s="368"/>
      <c r="H12" s="368"/>
      <c r="I12" s="368"/>
      <c r="J12" s="368"/>
      <c r="K12" s="369"/>
      <c r="L12" s="248">
        <f>L11*12</f>
        <v>0</v>
      </c>
      <c r="M12" s="170">
        <f>M11*9</f>
        <v>0</v>
      </c>
      <c r="N12" s="171">
        <f>N11*3</f>
        <v>0</v>
      </c>
      <c r="O12" s="11">
        <f>O11*'Valid Values and Workbook Info'!$B$10</f>
        <v>0</v>
      </c>
      <c r="P12" s="11">
        <f>P11*'Valid Values and Workbook Info'!$B$10</f>
        <v>0</v>
      </c>
      <c r="Q12" s="11">
        <f>Q11*'Valid Values and Workbook Info'!$B$10</f>
        <v>0</v>
      </c>
      <c r="R12" s="13">
        <f t="shared" si="0"/>
        <v>0</v>
      </c>
    </row>
    <row r="13" spans="1:18" ht="23.25" thickBot="1">
      <c r="A13" s="406"/>
      <c r="B13" s="590"/>
      <c r="C13" s="256" t="s">
        <v>199</v>
      </c>
      <c r="D13" s="257" t="s">
        <v>3</v>
      </c>
      <c r="E13" s="258">
        <v>0</v>
      </c>
      <c r="F13" s="259">
        <v>0</v>
      </c>
      <c r="G13" s="532">
        <f>'Project Budget Overview'!B27</f>
        <v>0</v>
      </c>
      <c r="H13" s="532"/>
      <c r="I13" s="532"/>
      <c r="J13" s="533"/>
      <c r="K13" s="260">
        <f>'Project Budget Overview'!F27</f>
        <v>0</v>
      </c>
      <c r="L13" s="167"/>
      <c r="M13" s="168"/>
      <c r="N13" s="167"/>
      <c r="O13" s="5">
        <f>K13*L13</f>
        <v>0</v>
      </c>
      <c r="P13" s="6">
        <f>K13*M13</f>
        <v>0</v>
      </c>
      <c r="Q13" s="7">
        <f>((K13/19.5)*6.6)*N13</f>
        <v>0</v>
      </c>
      <c r="R13" s="9">
        <f t="shared" si="0"/>
        <v>0</v>
      </c>
    </row>
    <row r="14" spans="1:18" ht="23.25" thickBot="1">
      <c r="A14" s="406"/>
      <c r="B14" s="590"/>
      <c r="C14" s="255" t="s">
        <v>24</v>
      </c>
      <c r="D14" s="367" t="s">
        <v>230</v>
      </c>
      <c r="E14" s="368"/>
      <c r="F14" s="368"/>
      <c r="G14" s="368"/>
      <c r="H14" s="368"/>
      <c r="I14" s="368"/>
      <c r="J14" s="368"/>
      <c r="K14" s="369"/>
      <c r="L14" s="248">
        <f>L13*12</f>
        <v>0</v>
      </c>
      <c r="M14" s="170">
        <f>M13*9</f>
        <v>0</v>
      </c>
      <c r="N14" s="171">
        <f>N13*3</f>
        <v>0</v>
      </c>
      <c r="O14" s="11">
        <f>O13*'Valid Values and Workbook Info'!$B$10</f>
        <v>0</v>
      </c>
      <c r="P14" s="11">
        <f>P13*'Valid Values and Workbook Info'!$B$10</f>
        <v>0</v>
      </c>
      <c r="Q14" s="11">
        <f>Q13*'Valid Values and Workbook Info'!$B$10</f>
        <v>0</v>
      </c>
      <c r="R14" s="13">
        <f t="shared" si="0"/>
        <v>0</v>
      </c>
    </row>
    <row r="15" spans="1:18" ht="23.25" thickBot="1">
      <c r="A15" s="406"/>
      <c r="B15" s="590"/>
      <c r="C15" s="256" t="s">
        <v>199</v>
      </c>
      <c r="D15" s="257" t="s">
        <v>4</v>
      </c>
      <c r="E15" s="258">
        <v>0</v>
      </c>
      <c r="F15" s="259">
        <v>0</v>
      </c>
      <c r="G15" s="532">
        <f>'Project Budget Overview'!B28</f>
        <v>0</v>
      </c>
      <c r="H15" s="532"/>
      <c r="I15" s="532"/>
      <c r="J15" s="533"/>
      <c r="K15" s="260">
        <f>'Project Budget Overview'!F28</f>
        <v>0</v>
      </c>
      <c r="L15" s="167"/>
      <c r="M15" s="168"/>
      <c r="N15" s="167"/>
      <c r="O15" s="5">
        <f>K15*L15</f>
        <v>0</v>
      </c>
      <c r="P15" s="6">
        <f>K15*M15</f>
        <v>0</v>
      </c>
      <c r="Q15" s="7">
        <f>((K15/19.5)*6.6)*N15</f>
        <v>0</v>
      </c>
      <c r="R15" s="9">
        <f t="shared" si="0"/>
        <v>0</v>
      </c>
    </row>
    <row r="16" spans="1:18" ht="23.25" thickBot="1">
      <c r="A16" s="406"/>
      <c r="B16" s="590"/>
      <c r="C16" s="255" t="s">
        <v>24</v>
      </c>
      <c r="D16" s="367" t="s">
        <v>230</v>
      </c>
      <c r="E16" s="368"/>
      <c r="F16" s="368"/>
      <c r="G16" s="368"/>
      <c r="H16" s="368"/>
      <c r="I16" s="368"/>
      <c r="J16" s="368"/>
      <c r="K16" s="369"/>
      <c r="L16" s="248">
        <f>L15*12</f>
        <v>0</v>
      </c>
      <c r="M16" s="170">
        <f>M15*9</f>
        <v>0</v>
      </c>
      <c r="N16" s="171">
        <f>N15*3</f>
        <v>0</v>
      </c>
      <c r="O16" s="11">
        <f>O15*'Valid Values and Workbook Info'!$B$10</f>
        <v>0</v>
      </c>
      <c r="P16" s="11">
        <f>P15*'Valid Values and Workbook Info'!$B$10</f>
        <v>0</v>
      </c>
      <c r="Q16" s="11">
        <f>Q15*'Valid Values and Workbook Info'!$B$10</f>
        <v>0</v>
      </c>
      <c r="R16" s="13">
        <f t="shared" si="0"/>
        <v>0</v>
      </c>
    </row>
    <row r="17" spans="1:18" ht="23.25" thickBot="1">
      <c r="A17" s="406"/>
      <c r="B17" s="590"/>
      <c r="C17" s="256" t="s">
        <v>199</v>
      </c>
      <c r="D17" s="257" t="s">
        <v>5</v>
      </c>
      <c r="E17" s="258">
        <v>0</v>
      </c>
      <c r="F17" s="259">
        <v>0</v>
      </c>
      <c r="G17" s="532">
        <f>'Project Budget Overview'!B29</f>
        <v>0</v>
      </c>
      <c r="H17" s="532"/>
      <c r="I17" s="532"/>
      <c r="J17" s="533"/>
      <c r="K17" s="260">
        <f>'Project Budget Overview'!F29</f>
        <v>0</v>
      </c>
      <c r="L17" s="167"/>
      <c r="M17" s="168"/>
      <c r="N17" s="167"/>
      <c r="O17" s="5">
        <f>K17*L17</f>
        <v>0</v>
      </c>
      <c r="P17" s="6">
        <f>K17*M17</f>
        <v>0</v>
      </c>
      <c r="Q17" s="7">
        <f>((K17/19.5)*6.6)*N17</f>
        <v>0</v>
      </c>
      <c r="R17" s="9">
        <f t="shared" si="0"/>
        <v>0</v>
      </c>
    </row>
    <row r="18" spans="1:18" ht="23.25" thickBot="1">
      <c r="A18" s="406"/>
      <c r="B18" s="590"/>
      <c r="C18" s="255" t="s">
        <v>24</v>
      </c>
      <c r="D18" s="367" t="s">
        <v>230</v>
      </c>
      <c r="E18" s="368"/>
      <c r="F18" s="368"/>
      <c r="G18" s="368"/>
      <c r="H18" s="368"/>
      <c r="I18" s="368"/>
      <c r="J18" s="368"/>
      <c r="K18" s="369"/>
      <c r="L18" s="248">
        <f>L17*12</f>
        <v>0</v>
      </c>
      <c r="M18" s="170">
        <f>M17*9</f>
        <v>0</v>
      </c>
      <c r="N18" s="171">
        <f>N17*3</f>
        <v>0</v>
      </c>
      <c r="O18" s="11">
        <f>O17*'Valid Values and Workbook Info'!$B$10</f>
        <v>0</v>
      </c>
      <c r="P18" s="11">
        <f>P17*'Valid Values and Workbook Info'!$B$10</f>
        <v>0</v>
      </c>
      <c r="Q18" s="11">
        <f>Q17*'Valid Values and Workbook Info'!$B$10</f>
        <v>0</v>
      </c>
      <c r="R18" s="13">
        <f t="shared" si="0"/>
        <v>0</v>
      </c>
    </row>
    <row r="19" spans="1:18" ht="23.25" hidden="1" thickBot="1">
      <c r="A19" s="406"/>
      <c r="B19" s="590"/>
      <c r="C19" s="256" t="s">
        <v>199</v>
      </c>
      <c r="D19" s="257" t="s">
        <v>211</v>
      </c>
      <c r="E19" s="258">
        <v>0</v>
      </c>
      <c r="F19" s="259">
        <v>0</v>
      </c>
      <c r="G19" s="532">
        <f>'Project Budget Overview'!B30</f>
        <v>0</v>
      </c>
      <c r="H19" s="532"/>
      <c r="I19" s="532"/>
      <c r="J19" s="533"/>
      <c r="K19" s="260">
        <f>'Project Budget Overview'!F30</f>
        <v>0</v>
      </c>
      <c r="L19" s="167"/>
      <c r="M19" s="168"/>
      <c r="N19" s="167"/>
      <c r="O19" s="5">
        <f>K19*L19</f>
        <v>0</v>
      </c>
      <c r="P19" s="6">
        <f>K19*M19</f>
        <v>0</v>
      </c>
      <c r="Q19" s="7">
        <f>((K19/19.5)*6.6)*N19</f>
        <v>0</v>
      </c>
      <c r="R19" s="9">
        <f t="shared" si="0"/>
        <v>0</v>
      </c>
    </row>
    <row r="20" spans="1:18" ht="23.25" hidden="1" thickBot="1">
      <c r="A20" s="406"/>
      <c r="B20" s="590"/>
      <c r="C20" s="255" t="s">
        <v>24</v>
      </c>
      <c r="D20" s="367" t="s">
        <v>230</v>
      </c>
      <c r="E20" s="368"/>
      <c r="F20" s="368"/>
      <c r="G20" s="368"/>
      <c r="H20" s="368"/>
      <c r="I20" s="368"/>
      <c r="J20" s="368"/>
      <c r="K20" s="369"/>
      <c r="L20" s="248">
        <f>L19*12</f>
        <v>0</v>
      </c>
      <c r="M20" s="170">
        <f>M19*9</f>
        <v>0</v>
      </c>
      <c r="N20" s="171">
        <f>N19*3</f>
        <v>0</v>
      </c>
      <c r="O20" s="11">
        <f>O19*'Valid Values and Workbook Info'!$B$10</f>
        <v>0</v>
      </c>
      <c r="P20" s="11">
        <f>P19*'Valid Values and Workbook Info'!$B$10</f>
        <v>0</v>
      </c>
      <c r="Q20" s="11">
        <f>Q19*'Valid Values and Workbook Info'!$B$10</f>
        <v>0</v>
      </c>
      <c r="R20" s="13">
        <f t="shared" si="0"/>
        <v>0</v>
      </c>
    </row>
    <row r="21" spans="1:18" ht="23.25" hidden="1" thickBot="1">
      <c r="A21" s="406"/>
      <c r="B21" s="590"/>
      <c r="C21" s="195" t="s">
        <v>199</v>
      </c>
      <c r="D21" s="257" t="s">
        <v>212</v>
      </c>
      <c r="E21" s="258">
        <v>0</v>
      </c>
      <c r="F21" s="259">
        <v>0</v>
      </c>
      <c r="G21" s="532">
        <f>'Project Budget Overview'!B31</f>
        <v>0</v>
      </c>
      <c r="H21" s="532"/>
      <c r="I21" s="532"/>
      <c r="J21" s="533"/>
      <c r="K21" s="260">
        <f>'Project Budget Overview'!F31</f>
        <v>0</v>
      </c>
      <c r="L21" s="167"/>
      <c r="M21" s="168"/>
      <c r="N21" s="167"/>
      <c r="O21" s="5">
        <f>K21*L21</f>
        <v>0</v>
      </c>
      <c r="P21" s="6">
        <f>K21*M21</f>
        <v>0</v>
      </c>
      <c r="Q21" s="7">
        <f>((K21/19.5)*6.6)*N21</f>
        <v>0</v>
      </c>
      <c r="R21" s="9">
        <f t="shared" si="0"/>
        <v>0</v>
      </c>
    </row>
    <row r="22" spans="1:18" ht="23.25" hidden="1" thickBot="1">
      <c r="A22" s="406"/>
      <c r="B22" s="590"/>
      <c r="C22" s="196" t="s">
        <v>24</v>
      </c>
      <c r="D22" s="367" t="s">
        <v>230</v>
      </c>
      <c r="E22" s="368"/>
      <c r="F22" s="368"/>
      <c r="G22" s="368"/>
      <c r="H22" s="368"/>
      <c r="I22" s="368"/>
      <c r="J22" s="368"/>
      <c r="K22" s="369"/>
      <c r="L22" s="169">
        <f>L21*12</f>
        <v>0</v>
      </c>
      <c r="M22" s="170">
        <f>M21*9</f>
        <v>0</v>
      </c>
      <c r="N22" s="171">
        <f>N21*3</f>
        <v>0</v>
      </c>
      <c r="O22" s="11">
        <f>O21*'Valid Values and Workbook Info'!$B$10</f>
        <v>0</v>
      </c>
      <c r="P22" s="11">
        <f>P21*'Valid Values and Workbook Info'!$B$10</f>
        <v>0</v>
      </c>
      <c r="Q22" s="11">
        <f>Q21*'Valid Values and Workbook Info'!$B$10</f>
        <v>0</v>
      </c>
      <c r="R22" s="13">
        <f t="shared" si="0"/>
        <v>0</v>
      </c>
    </row>
    <row r="23" spans="1:18" ht="23.25" hidden="1" thickBot="1">
      <c r="A23" s="406"/>
      <c r="B23" s="590"/>
      <c r="C23" s="195" t="s">
        <v>199</v>
      </c>
      <c r="D23" s="257" t="s">
        <v>213</v>
      </c>
      <c r="E23" s="258">
        <v>0</v>
      </c>
      <c r="F23" s="259">
        <v>0</v>
      </c>
      <c r="G23" s="532">
        <f>'Project Budget Overview'!B32</f>
        <v>0</v>
      </c>
      <c r="H23" s="532"/>
      <c r="I23" s="532"/>
      <c r="J23" s="533"/>
      <c r="K23" s="260">
        <f>'Project Budget Overview'!F32</f>
        <v>0</v>
      </c>
      <c r="L23" s="167"/>
      <c r="M23" s="168"/>
      <c r="N23" s="167"/>
      <c r="O23" s="5">
        <f>K23*L23</f>
        <v>0</v>
      </c>
      <c r="P23" s="6">
        <f>K23*M23</f>
        <v>0</v>
      </c>
      <c r="Q23" s="7">
        <f>((K23/19.5)*6.6)*N23</f>
        <v>0</v>
      </c>
      <c r="R23" s="9">
        <f t="shared" si="0"/>
        <v>0</v>
      </c>
    </row>
    <row r="24" spans="1:18" ht="23.25" hidden="1" thickBot="1">
      <c r="A24" s="406"/>
      <c r="B24" s="590"/>
      <c r="C24" s="196" t="s">
        <v>24</v>
      </c>
      <c r="D24" s="367" t="s">
        <v>230</v>
      </c>
      <c r="E24" s="368"/>
      <c r="F24" s="368"/>
      <c r="G24" s="368"/>
      <c r="H24" s="368"/>
      <c r="I24" s="368"/>
      <c r="J24" s="368"/>
      <c r="K24" s="369"/>
      <c r="L24" s="169">
        <f>L23*12</f>
        <v>0</v>
      </c>
      <c r="M24" s="170">
        <f>M23*9</f>
        <v>0</v>
      </c>
      <c r="N24" s="171">
        <f>N23*3</f>
        <v>0</v>
      </c>
      <c r="O24" s="11">
        <f>O23*'Valid Values and Workbook Info'!$B$10</f>
        <v>0</v>
      </c>
      <c r="P24" s="11">
        <f>P23*'Valid Values and Workbook Info'!$B$10</f>
        <v>0</v>
      </c>
      <c r="Q24" s="11">
        <f>Q23*'Valid Values and Workbook Info'!$B$10</f>
        <v>0</v>
      </c>
      <c r="R24" s="13">
        <f t="shared" si="0"/>
        <v>0</v>
      </c>
    </row>
    <row r="25" spans="1:18" ht="23.25" hidden="1" thickBot="1">
      <c r="A25" s="406"/>
      <c r="B25" s="590"/>
      <c r="C25" s="195" t="s">
        <v>199</v>
      </c>
      <c r="D25" s="257" t="s">
        <v>214</v>
      </c>
      <c r="E25" s="258">
        <v>0</v>
      </c>
      <c r="F25" s="259">
        <v>0</v>
      </c>
      <c r="G25" s="532">
        <f>'Project Budget Overview'!B33</f>
        <v>0</v>
      </c>
      <c r="H25" s="532"/>
      <c r="I25" s="532"/>
      <c r="J25" s="533"/>
      <c r="K25" s="260">
        <f>'Project Budget Overview'!F33</f>
        <v>0</v>
      </c>
      <c r="L25" s="167"/>
      <c r="M25" s="168"/>
      <c r="N25" s="167"/>
      <c r="O25" s="5">
        <f>K25*L25</f>
        <v>0</v>
      </c>
      <c r="P25" s="6">
        <f>K25*M25</f>
        <v>0</v>
      </c>
      <c r="Q25" s="7">
        <f>((K25/19.5)*6.6)*N25</f>
        <v>0</v>
      </c>
      <c r="R25" s="9">
        <f t="shared" si="0"/>
        <v>0</v>
      </c>
    </row>
    <row r="26" spans="1:18" ht="23.25" hidden="1" thickBot="1">
      <c r="A26" s="406"/>
      <c r="B26" s="590"/>
      <c r="C26" s="196" t="s">
        <v>24</v>
      </c>
      <c r="D26" s="367" t="s">
        <v>230</v>
      </c>
      <c r="E26" s="368"/>
      <c r="F26" s="368"/>
      <c r="G26" s="368"/>
      <c r="H26" s="368"/>
      <c r="I26" s="368"/>
      <c r="J26" s="368"/>
      <c r="K26" s="369"/>
      <c r="L26" s="169">
        <f>L25*12</f>
        <v>0</v>
      </c>
      <c r="M26" s="170">
        <f>M25*9</f>
        <v>0</v>
      </c>
      <c r="N26" s="171">
        <f>N25*3</f>
        <v>0</v>
      </c>
      <c r="O26" s="11">
        <f>O25*'Valid Values and Workbook Info'!$B$10</f>
        <v>0</v>
      </c>
      <c r="P26" s="11">
        <f>P25*'Valid Values and Workbook Info'!$B$10</f>
        <v>0</v>
      </c>
      <c r="Q26" s="11">
        <f>Q25*'Valid Values and Workbook Info'!$B$10</f>
        <v>0</v>
      </c>
      <c r="R26" s="13">
        <f t="shared" si="0"/>
        <v>0</v>
      </c>
    </row>
    <row r="27" spans="1:18" ht="23.25" hidden="1" thickBot="1">
      <c r="A27" s="406"/>
      <c r="B27" s="590"/>
      <c r="C27" s="195" t="s">
        <v>199</v>
      </c>
      <c r="D27" s="257" t="s">
        <v>215</v>
      </c>
      <c r="E27" s="258">
        <v>0</v>
      </c>
      <c r="F27" s="259">
        <v>0</v>
      </c>
      <c r="G27" s="532">
        <f>'Project Budget Overview'!B34</f>
        <v>0</v>
      </c>
      <c r="H27" s="532"/>
      <c r="I27" s="532"/>
      <c r="J27" s="533"/>
      <c r="K27" s="260">
        <f>'Project Budget Overview'!F34</f>
        <v>0</v>
      </c>
      <c r="L27" s="167"/>
      <c r="M27" s="168"/>
      <c r="N27" s="167"/>
      <c r="O27" s="5">
        <f>K27*L27</f>
        <v>0</v>
      </c>
      <c r="P27" s="6">
        <f>K27*M27</f>
        <v>0</v>
      </c>
      <c r="Q27" s="7">
        <f>((K27/19.5)*6.6)*N27</f>
        <v>0</v>
      </c>
      <c r="R27" s="9">
        <f t="shared" si="0"/>
        <v>0</v>
      </c>
    </row>
    <row r="28" spans="1:18" ht="23.25" hidden="1" thickBot="1">
      <c r="A28" s="406"/>
      <c r="B28" s="590"/>
      <c r="C28" s="196" t="s">
        <v>24</v>
      </c>
      <c r="D28" s="367" t="s">
        <v>230</v>
      </c>
      <c r="E28" s="368"/>
      <c r="F28" s="368"/>
      <c r="G28" s="368"/>
      <c r="H28" s="368"/>
      <c r="I28" s="368"/>
      <c r="J28" s="368"/>
      <c r="K28" s="369"/>
      <c r="L28" s="169">
        <f>L27*12</f>
        <v>0</v>
      </c>
      <c r="M28" s="170">
        <f>M27*9</f>
        <v>0</v>
      </c>
      <c r="N28" s="171">
        <f>N27*3</f>
        <v>0</v>
      </c>
      <c r="O28" s="11">
        <f>O27*'Valid Values and Workbook Info'!$B$10</f>
        <v>0</v>
      </c>
      <c r="P28" s="11">
        <f>P27*'Valid Values and Workbook Info'!$B$10</f>
        <v>0</v>
      </c>
      <c r="Q28" s="11">
        <f>Q27*'Valid Values and Workbook Info'!$B$10</f>
        <v>0</v>
      </c>
      <c r="R28" s="13">
        <f t="shared" si="0"/>
        <v>0</v>
      </c>
    </row>
    <row r="29" spans="1:18" ht="23.25" hidden="1" thickBot="1">
      <c r="A29" s="406"/>
      <c r="B29" s="590"/>
      <c r="C29" s="195" t="s">
        <v>199</v>
      </c>
      <c r="D29" s="257" t="s">
        <v>216</v>
      </c>
      <c r="E29" s="258">
        <v>0</v>
      </c>
      <c r="F29" s="259">
        <v>0</v>
      </c>
      <c r="G29" s="532">
        <f>'Project Budget Overview'!B35</f>
        <v>0</v>
      </c>
      <c r="H29" s="532"/>
      <c r="I29" s="532"/>
      <c r="J29" s="533"/>
      <c r="K29" s="260">
        <f>'Project Budget Overview'!F35</f>
        <v>0</v>
      </c>
      <c r="L29" s="167"/>
      <c r="M29" s="168"/>
      <c r="N29" s="167"/>
      <c r="O29" s="5">
        <f>K29*L29</f>
        <v>0</v>
      </c>
      <c r="P29" s="6">
        <f>K29*M29</f>
        <v>0</v>
      </c>
      <c r="Q29" s="7">
        <f>((K29/19.5)*6.6)*N29</f>
        <v>0</v>
      </c>
      <c r="R29" s="9">
        <f t="shared" si="0"/>
        <v>0</v>
      </c>
    </row>
    <row r="30" spans="1:18" ht="23.25" hidden="1" thickBot="1">
      <c r="A30" s="406"/>
      <c r="B30" s="590"/>
      <c r="C30" s="196" t="s">
        <v>24</v>
      </c>
      <c r="D30" s="367" t="s">
        <v>230</v>
      </c>
      <c r="E30" s="368"/>
      <c r="F30" s="368"/>
      <c r="G30" s="368"/>
      <c r="H30" s="368"/>
      <c r="I30" s="368"/>
      <c r="J30" s="368"/>
      <c r="K30" s="369"/>
      <c r="L30" s="169">
        <f>L29*12</f>
        <v>0</v>
      </c>
      <c r="M30" s="170">
        <f>M29*9</f>
        <v>0</v>
      </c>
      <c r="N30" s="171">
        <f>N29*3</f>
        <v>0</v>
      </c>
      <c r="O30" s="11">
        <f>O29*'Valid Values and Workbook Info'!$B$10</f>
        <v>0</v>
      </c>
      <c r="P30" s="11">
        <f>P29*'Valid Values and Workbook Info'!$B$10</f>
        <v>0</v>
      </c>
      <c r="Q30" s="11">
        <f>Q29*'Valid Values and Workbook Info'!$B$10</f>
        <v>0</v>
      </c>
      <c r="R30" s="13">
        <f t="shared" si="0"/>
        <v>0</v>
      </c>
    </row>
    <row r="31" spans="1:18" ht="23.25" hidden="1" thickBot="1">
      <c r="A31" s="406"/>
      <c r="B31" s="590"/>
      <c r="C31" s="195" t="s">
        <v>199</v>
      </c>
      <c r="D31" s="257" t="s">
        <v>217</v>
      </c>
      <c r="E31" s="258">
        <v>0</v>
      </c>
      <c r="F31" s="259">
        <v>0</v>
      </c>
      <c r="G31" s="532">
        <f>'Project Budget Overview'!B36</f>
        <v>0</v>
      </c>
      <c r="H31" s="532"/>
      <c r="I31" s="532"/>
      <c r="J31" s="533"/>
      <c r="K31" s="260">
        <f>'Project Budget Overview'!F36</f>
        <v>0</v>
      </c>
      <c r="L31" s="167"/>
      <c r="M31" s="168"/>
      <c r="N31" s="167"/>
      <c r="O31" s="5">
        <f>K31*L31</f>
        <v>0</v>
      </c>
      <c r="P31" s="6">
        <f>K31*M31</f>
        <v>0</v>
      </c>
      <c r="Q31" s="7">
        <f>((K31/19.5)*6.6)*N31</f>
        <v>0</v>
      </c>
      <c r="R31" s="9">
        <f t="shared" si="0"/>
        <v>0</v>
      </c>
    </row>
    <row r="32" spans="1:18" ht="23.25" hidden="1" thickBot="1">
      <c r="A32" s="406"/>
      <c r="B32" s="590"/>
      <c r="C32" s="196" t="s">
        <v>24</v>
      </c>
      <c r="D32" s="367" t="s">
        <v>230</v>
      </c>
      <c r="E32" s="368"/>
      <c r="F32" s="368"/>
      <c r="G32" s="368"/>
      <c r="H32" s="368"/>
      <c r="I32" s="368"/>
      <c r="J32" s="368"/>
      <c r="K32" s="369"/>
      <c r="L32" s="169">
        <f>L31*12</f>
        <v>0</v>
      </c>
      <c r="M32" s="170">
        <f>M31*9</f>
        <v>0</v>
      </c>
      <c r="N32" s="171">
        <f>N31*3</f>
        <v>0</v>
      </c>
      <c r="O32" s="11">
        <f>O31*'Valid Values and Workbook Info'!$B$10</f>
        <v>0</v>
      </c>
      <c r="P32" s="11">
        <f>P31*'Valid Values and Workbook Info'!$B$10</f>
        <v>0</v>
      </c>
      <c r="Q32" s="11">
        <f>Q31*'Valid Values and Workbook Info'!$B$10</f>
        <v>0</v>
      </c>
      <c r="R32" s="13">
        <f t="shared" si="0"/>
        <v>0</v>
      </c>
    </row>
    <row r="33" spans="1:18" ht="23.25" hidden="1" thickBot="1">
      <c r="A33" s="406"/>
      <c r="B33" s="590"/>
      <c r="C33" s="195" t="s">
        <v>199</v>
      </c>
      <c r="D33" s="257" t="s">
        <v>218</v>
      </c>
      <c r="E33" s="258">
        <v>0</v>
      </c>
      <c r="F33" s="259">
        <v>0</v>
      </c>
      <c r="G33" s="532">
        <f>'Project Budget Overview'!B37</f>
        <v>0</v>
      </c>
      <c r="H33" s="532"/>
      <c r="I33" s="532"/>
      <c r="J33" s="533"/>
      <c r="K33" s="260">
        <f>'Project Budget Overview'!F37</f>
        <v>0</v>
      </c>
      <c r="L33" s="167"/>
      <c r="M33" s="168"/>
      <c r="N33" s="167"/>
      <c r="O33" s="5">
        <f>K33*L33</f>
        <v>0</v>
      </c>
      <c r="P33" s="6">
        <f>K33*M33</f>
        <v>0</v>
      </c>
      <c r="Q33" s="7">
        <f>((K33/19.5)*6.6)*N33</f>
        <v>0</v>
      </c>
      <c r="R33" s="9">
        <f t="shared" si="0"/>
        <v>0</v>
      </c>
    </row>
    <row r="34" spans="1:18" ht="23.25" hidden="1" thickBot="1">
      <c r="A34" s="406"/>
      <c r="B34" s="590"/>
      <c r="C34" s="196" t="s">
        <v>24</v>
      </c>
      <c r="D34" s="367" t="s">
        <v>230</v>
      </c>
      <c r="E34" s="368"/>
      <c r="F34" s="368"/>
      <c r="G34" s="368"/>
      <c r="H34" s="368"/>
      <c r="I34" s="368"/>
      <c r="J34" s="368"/>
      <c r="K34" s="369"/>
      <c r="L34" s="169">
        <f>L33*12</f>
        <v>0</v>
      </c>
      <c r="M34" s="170">
        <f>M33*9</f>
        <v>0</v>
      </c>
      <c r="N34" s="171">
        <f>N33*3</f>
        <v>0</v>
      </c>
      <c r="O34" s="11">
        <f>O33*'Valid Values and Workbook Info'!$B$10</f>
        <v>0</v>
      </c>
      <c r="P34" s="11">
        <f>P33*'Valid Values and Workbook Info'!$B$10</f>
        <v>0</v>
      </c>
      <c r="Q34" s="11">
        <f>Q33*'Valid Values and Workbook Info'!$B$10</f>
        <v>0</v>
      </c>
      <c r="R34" s="13">
        <f t="shared" si="0"/>
        <v>0</v>
      </c>
    </row>
    <row r="35" spans="1:18" ht="23.25" hidden="1" thickBot="1">
      <c r="A35" s="406"/>
      <c r="B35" s="590"/>
      <c r="C35" s="195" t="s">
        <v>199</v>
      </c>
      <c r="D35" s="257" t="s">
        <v>219</v>
      </c>
      <c r="E35" s="258">
        <v>0</v>
      </c>
      <c r="F35" s="259">
        <v>0</v>
      </c>
      <c r="G35" s="532">
        <f>'Project Budget Overview'!B38</f>
        <v>0</v>
      </c>
      <c r="H35" s="532"/>
      <c r="I35" s="532"/>
      <c r="J35" s="533"/>
      <c r="K35" s="260">
        <f>'Project Budget Overview'!F38</f>
        <v>0</v>
      </c>
      <c r="L35" s="167"/>
      <c r="M35" s="168"/>
      <c r="N35" s="167"/>
      <c r="O35" s="5">
        <f>K35*L35</f>
        <v>0</v>
      </c>
      <c r="P35" s="6">
        <f>K35*M35</f>
        <v>0</v>
      </c>
      <c r="Q35" s="7">
        <f>((K35/19.5)*6.6)*N35</f>
        <v>0</v>
      </c>
      <c r="R35" s="9">
        <f t="shared" si="0"/>
        <v>0</v>
      </c>
    </row>
    <row r="36" spans="1:18" ht="23.25" hidden="1" thickBot="1">
      <c r="A36" s="577">
        <f>R73</f>
        <v>0</v>
      </c>
      <c r="B36" s="590"/>
      <c r="C36" s="196" t="s">
        <v>24</v>
      </c>
      <c r="D36" s="367" t="s">
        <v>230</v>
      </c>
      <c r="E36" s="368"/>
      <c r="F36" s="368"/>
      <c r="G36" s="368"/>
      <c r="H36" s="368"/>
      <c r="I36" s="368"/>
      <c r="J36" s="368"/>
      <c r="K36" s="369"/>
      <c r="L36" s="169">
        <f>L35*12</f>
        <v>0</v>
      </c>
      <c r="M36" s="170">
        <f>M35*9</f>
        <v>0</v>
      </c>
      <c r="N36" s="171">
        <f>N35*3</f>
        <v>0</v>
      </c>
      <c r="O36" s="11">
        <f>O35*'Valid Values and Workbook Info'!$B$10</f>
        <v>0</v>
      </c>
      <c r="P36" s="11">
        <f>P35*'Valid Values and Workbook Info'!$B$10</f>
        <v>0</v>
      </c>
      <c r="Q36" s="11">
        <f>Q35*'Valid Values and Workbook Info'!$B$10</f>
        <v>0</v>
      </c>
      <c r="R36" s="13">
        <f t="shared" si="0"/>
        <v>0</v>
      </c>
    </row>
    <row r="37" spans="1:18" ht="23.1" hidden="1" customHeight="1" thickBot="1">
      <c r="A37" s="577"/>
      <c r="B37" s="590"/>
      <c r="C37" s="195" t="s">
        <v>199</v>
      </c>
      <c r="D37" s="257" t="s">
        <v>220</v>
      </c>
      <c r="E37" s="258">
        <v>0</v>
      </c>
      <c r="F37" s="259">
        <v>0</v>
      </c>
      <c r="G37" s="532">
        <f>'Project Budget Overview'!B39</f>
        <v>0</v>
      </c>
      <c r="H37" s="532"/>
      <c r="I37" s="532"/>
      <c r="J37" s="533"/>
      <c r="K37" s="260">
        <f>'Project Budget Overview'!F39</f>
        <v>0</v>
      </c>
      <c r="L37" s="167"/>
      <c r="M37" s="168"/>
      <c r="N37" s="167"/>
      <c r="O37" s="5">
        <f>K37*L37</f>
        <v>0</v>
      </c>
      <c r="P37" s="6">
        <f>K37*M37</f>
        <v>0</v>
      </c>
      <c r="Q37" s="7">
        <f>((K37/19.5)*6.6)*N37</f>
        <v>0</v>
      </c>
      <c r="R37" s="9">
        <f t="shared" si="0"/>
        <v>0</v>
      </c>
    </row>
    <row r="38" spans="1:18" ht="23.25" hidden="1" customHeight="1" thickBot="1">
      <c r="A38" s="577"/>
      <c r="B38" s="590"/>
      <c r="C38" s="196" t="s">
        <v>24</v>
      </c>
      <c r="D38" s="367" t="s">
        <v>229</v>
      </c>
      <c r="E38" s="368"/>
      <c r="F38" s="368"/>
      <c r="G38" s="368"/>
      <c r="H38" s="368"/>
      <c r="I38" s="368"/>
      <c r="J38" s="368"/>
      <c r="K38" s="369"/>
      <c r="L38" s="169">
        <f>L37*12</f>
        <v>0</v>
      </c>
      <c r="M38" s="170">
        <f>M37*9</f>
        <v>0</v>
      </c>
      <c r="N38" s="171">
        <f>N37*3</f>
        <v>0</v>
      </c>
      <c r="O38" s="11">
        <f>O37*'Valid Values and Workbook Info'!$B$10</f>
        <v>0</v>
      </c>
      <c r="P38" s="11">
        <f>P37*'Valid Values and Workbook Info'!$B$10</f>
        <v>0</v>
      </c>
      <c r="Q38" s="11">
        <f>Q37*'Valid Values and Workbook Info'!$B$10</f>
        <v>0</v>
      </c>
      <c r="R38" s="13">
        <f t="shared" si="0"/>
        <v>0</v>
      </c>
    </row>
    <row r="39" spans="1:18" ht="23.1" hidden="1" customHeight="1" thickBot="1">
      <c r="A39" s="577"/>
      <c r="B39" s="590"/>
      <c r="C39" s="195" t="s">
        <v>199</v>
      </c>
      <c r="D39" s="257" t="s">
        <v>221</v>
      </c>
      <c r="E39" s="258">
        <v>0</v>
      </c>
      <c r="F39" s="259">
        <v>0</v>
      </c>
      <c r="G39" s="532">
        <f>'Project Budget Overview'!B40</f>
        <v>0</v>
      </c>
      <c r="H39" s="532"/>
      <c r="I39" s="532"/>
      <c r="J39" s="533"/>
      <c r="K39" s="260">
        <f>'Project Budget Overview'!F40</f>
        <v>0</v>
      </c>
      <c r="L39" s="167"/>
      <c r="M39" s="168"/>
      <c r="N39" s="167"/>
      <c r="O39" s="5">
        <f>K39*L39</f>
        <v>0</v>
      </c>
      <c r="P39" s="6">
        <f>K39*M39</f>
        <v>0</v>
      </c>
      <c r="Q39" s="7">
        <f>((K39/19.5)*6.6)*N39</f>
        <v>0</v>
      </c>
      <c r="R39" s="9">
        <f t="shared" si="0"/>
        <v>0</v>
      </c>
    </row>
    <row r="40" spans="1:18" ht="23.25" hidden="1" customHeight="1" thickBot="1">
      <c r="A40" s="577"/>
      <c r="B40" s="590"/>
      <c r="C40" s="196" t="s">
        <v>24</v>
      </c>
      <c r="D40" s="367" t="s">
        <v>229</v>
      </c>
      <c r="E40" s="368"/>
      <c r="F40" s="368"/>
      <c r="G40" s="368"/>
      <c r="H40" s="368"/>
      <c r="I40" s="368"/>
      <c r="J40" s="368"/>
      <c r="K40" s="369"/>
      <c r="L40" s="169">
        <f>L39*12</f>
        <v>0</v>
      </c>
      <c r="M40" s="170">
        <f>M39*9</f>
        <v>0</v>
      </c>
      <c r="N40" s="171">
        <f>N39*3</f>
        <v>0</v>
      </c>
      <c r="O40" s="11">
        <f>O39*'Valid Values and Workbook Info'!$B$10</f>
        <v>0</v>
      </c>
      <c r="P40" s="11">
        <f>P39*'Valid Values and Workbook Info'!$B$10</f>
        <v>0</v>
      </c>
      <c r="Q40" s="11">
        <f>Q39*'Valid Values and Workbook Info'!$B$10</f>
        <v>0</v>
      </c>
      <c r="R40" s="13">
        <f t="shared" si="0"/>
        <v>0</v>
      </c>
    </row>
    <row r="41" spans="1:18" ht="23.1" hidden="1" customHeight="1" thickBot="1">
      <c r="A41" s="577"/>
      <c r="B41" s="590"/>
      <c r="C41" s="195" t="s">
        <v>199</v>
      </c>
      <c r="D41" s="151" t="s">
        <v>222</v>
      </c>
      <c r="E41" s="214">
        <v>0</v>
      </c>
      <c r="F41" s="215">
        <v>0</v>
      </c>
      <c r="G41" s="532">
        <f>'Project Budget Overview'!B41</f>
        <v>0</v>
      </c>
      <c r="H41" s="532"/>
      <c r="I41" s="532"/>
      <c r="J41" s="533"/>
      <c r="K41" s="158">
        <f>'Project Budget Overview'!F41</f>
        <v>0</v>
      </c>
      <c r="L41" s="167"/>
      <c r="M41" s="168"/>
      <c r="N41" s="167"/>
      <c r="O41" s="5">
        <f>K41*L41</f>
        <v>0</v>
      </c>
      <c r="P41" s="6">
        <f>K41*M41</f>
        <v>0</v>
      </c>
      <c r="Q41" s="7">
        <f>((K41/19.5)*6.6)*N41</f>
        <v>0</v>
      </c>
      <c r="R41" s="9">
        <f t="shared" si="0"/>
        <v>0</v>
      </c>
    </row>
    <row r="42" spans="1:18" ht="23.25" hidden="1" customHeight="1" thickBot="1">
      <c r="A42" s="577"/>
      <c r="B42" s="590"/>
      <c r="C42" s="196" t="s">
        <v>24</v>
      </c>
      <c r="D42" s="407" t="s">
        <v>229</v>
      </c>
      <c r="E42" s="368"/>
      <c r="F42" s="368"/>
      <c r="G42" s="368"/>
      <c r="H42" s="368"/>
      <c r="I42" s="368"/>
      <c r="J42" s="368"/>
      <c r="K42" s="368"/>
      <c r="L42" s="169">
        <f>L41*12</f>
        <v>0</v>
      </c>
      <c r="M42" s="170">
        <f>M41*9</f>
        <v>0</v>
      </c>
      <c r="N42" s="171">
        <f>N41*3</f>
        <v>0</v>
      </c>
      <c r="O42" s="11">
        <f>O41*'Valid Values and Workbook Info'!$B$10</f>
        <v>0</v>
      </c>
      <c r="P42" s="11">
        <f>P41*'Valid Values and Workbook Info'!$B$10</f>
        <v>0</v>
      </c>
      <c r="Q42" s="11">
        <f>Q41*'Valid Values and Workbook Info'!$B$10</f>
        <v>0</v>
      </c>
      <c r="R42" s="13">
        <f t="shared" si="0"/>
        <v>0</v>
      </c>
    </row>
    <row r="43" spans="1:18" ht="23.1" hidden="1" customHeight="1" thickBot="1">
      <c r="A43" s="577"/>
      <c r="B43" s="590"/>
      <c r="C43" s="195" t="s">
        <v>199</v>
      </c>
      <c r="D43" s="151" t="s">
        <v>223</v>
      </c>
      <c r="E43" s="214">
        <v>0</v>
      </c>
      <c r="F43" s="215">
        <v>0</v>
      </c>
      <c r="G43" s="532">
        <f>'Project Budget Overview'!B42</f>
        <v>0</v>
      </c>
      <c r="H43" s="532"/>
      <c r="I43" s="532"/>
      <c r="J43" s="533"/>
      <c r="K43" s="158">
        <f>'Project Budget Overview'!F42</f>
        <v>0</v>
      </c>
      <c r="L43" s="167"/>
      <c r="M43" s="168"/>
      <c r="N43" s="167"/>
      <c r="O43" s="5">
        <f>K43*L43</f>
        <v>0</v>
      </c>
      <c r="P43" s="6">
        <f>K43*M43</f>
        <v>0</v>
      </c>
      <c r="Q43" s="7">
        <f>((K43/19.5)*6.6)*N43</f>
        <v>0</v>
      </c>
      <c r="R43" s="9">
        <f t="shared" si="0"/>
        <v>0</v>
      </c>
    </row>
    <row r="44" spans="1:18" ht="23.25" hidden="1" customHeight="1" thickBot="1">
      <c r="A44" s="577"/>
      <c r="B44" s="590"/>
      <c r="C44" s="196" t="s">
        <v>24</v>
      </c>
      <c r="D44" s="407" t="s">
        <v>229</v>
      </c>
      <c r="E44" s="368"/>
      <c r="F44" s="368"/>
      <c r="G44" s="368"/>
      <c r="H44" s="368"/>
      <c r="I44" s="368"/>
      <c r="J44" s="368"/>
      <c r="K44" s="368"/>
      <c r="L44" s="169">
        <f>L43*12</f>
        <v>0</v>
      </c>
      <c r="M44" s="170">
        <f>M43*9</f>
        <v>0</v>
      </c>
      <c r="N44" s="171">
        <f>N43*3</f>
        <v>0</v>
      </c>
      <c r="O44" s="11">
        <f>O43*'Valid Values and Workbook Info'!$B$10</f>
        <v>0</v>
      </c>
      <c r="P44" s="11">
        <f>P43*'Valid Values and Workbook Info'!$B$10</f>
        <v>0</v>
      </c>
      <c r="Q44" s="11">
        <f>Q43*'Valid Values and Workbook Info'!$B$10</f>
        <v>0</v>
      </c>
      <c r="R44" s="13">
        <f t="shared" si="0"/>
        <v>0</v>
      </c>
    </row>
    <row r="45" spans="1:18" ht="23.1" hidden="1" customHeight="1" thickBot="1">
      <c r="A45" s="577"/>
      <c r="B45" s="590"/>
      <c r="C45" s="195" t="s">
        <v>199</v>
      </c>
      <c r="D45" s="151" t="s">
        <v>224</v>
      </c>
      <c r="E45" s="214">
        <v>0</v>
      </c>
      <c r="F45" s="215">
        <v>0</v>
      </c>
      <c r="G45" s="532">
        <f>'Project Budget Overview'!B43</f>
        <v>0</v>
      </c>
      <c r="H45" s="532"/>
      <c r="I45" s="532"/>
      <c r="J45" s="533"/>
      <c r="K45" s="158">
        <f>'Project Budget Overview'!F43</f>
        <v>0</v>
      </c>
      <c r="L45" s="167"/>
      <c r="M45" s="168"/>
      <c r="N45" s="167"/>
      <c r="O45" s="5">
        <f>K45*L45</f>
        <v>0</v>
      </c>
      <c r="P45" s="6">
        <f>K45*M45</f>
        <v>0</v>
      </c>
      <c r="Q45" s="7">
        <f>((K45/19.5)*6.6)*N45</f>
        <v>0</v>
      </c>
      <c r="R45" s="9">
        <f t="shared" si="0"/>
        <v>0</v>
      </c>
    </row>
    <row r="46" spans="1:18" ht="23.25" hidden="1" customHeight="1" thickBot="1">
      <c r="A46" s="577"/>
      <c r="B46" s="590"/>
      <c r="C46" s="196" t="s">
        <v>24</v>
      </c>
      <c r="D46" s="407" t="s">
        <v>229</v>
      </c>
      <c r="E46" s="368"/>
      <c r="F46" s="368"/>
      <c r="G46" s="368"/>
      <c r="H46" s="368"/>
      <c r="I46" s="368"/>
      <c r="J46" s="368"/>
      <c r="K46" s="368"/>
      <c r="L46" s="169">
        <f>L45*12</f>
        <v>0</v>
      </c>
      <c r="M46" s="170">
        <f>M45*9</f>
        <v>0</v>
      </c>
      <c r="N46" s="171">
        <f>N45*3</f>
        <v>0</v>
      </c>
      <c r="O46" s="11">
        <f>O45*'Valid Values and Workbook Info'!$B$10</f>
        <v>0</v>
      </c>
      <c r="P46" s="11">
        <f>P45*'Valid Values and Workbook Info'!$B$10</f>
        <v>0</v>
      </c>
      <c r="Q46" s="11">
        <f>Q45*'Valid Values and Workbook Info'!$B$10</f>
        <v>0</v>
      </c>
      <c r="R46" s="13">
        <f t="shared" si="0"/>
        <v>0</v>
      </c>
    </row>
    <row r="47" spans="1:18" s="162" customFormat="1" ht="13.5" thickBot="1">
      <c r="A47" s="577"/>
      <c r="B47" s="590"/>
      <c r="C47" s="197" t="s">
        <v>128</v>
      </c>
      <c r="D47" s="561" t="str">
        <f>_xlfn.CONCAT("A.2. - Staff Salary (fringe at ",TEXT(100*'Valid Values and Workbook Info'!$B$11,"##.##"),"%)")</f>
        <v>A.2. - Staff Salary (fringe at 59.16%)</v>
      </c>
      <c r="E47" s="562"/>
      <c r="F47" s="562"/>
      <c r="G47" s="563"/>
      <c r="H47" s="563"/>
      <c r="I47" s="563"/>
      <c r="J47" s="563"/>
      <c r="K47" s="563"/>
      <c r="L47" s="563"/>
      <c r="M47" s="563"/>
      <c r="N47" s="563"/>
      <c r="O47" s="563"/>
      <c r="P47" s="563"/>
      <c r="Q47" s="563"/>
      <c r="R47" s="564"/>
    </row>
    <row r="48" spans="1:18" ht="23.1" customHeight="1" thickBot="1">
      <c r="A48" s="577"/>
      <c r="B48" s="590"/>
      <c r="C48" s="195" t="s">
        <v>200</v>
      </c>
      <c r="D48" s="257" t="s">
        <v>0</v>
      </c>
      <c r="E48" s="258">
        <v>0</v>
      </c>
      <c r="F48" s="259">
        <v>0</v>
      </c>
      <c r="G48" s="532">
        <f>'Project Budget Overview'!B46</f>
        <v>0</v>
      </c>
      <c r="H48" s="532"/>
      <c r="I48" s="532"/>
      <c r="J48" s="533"/>
      <c r="K48" s="260">
        <f>'Project Budget Overview'!F46</f>
        <v>0</v>
      </c>
      <c r="L48" s="167"/>
      <c r="M48" s="168"/>
      <c r="N48" s="167"/>
      <c r="O48" s="5">
        <f>K48*L48</f>
        <v>0</v>
      </c>
      <c r="P48" s="6">
        <f>K48*M48</f>
        <v>0</v>
      </c>
      <c r="Q48" s="7">
        <f>((K48/19.5)*6.6)*N48</f>
        <v>0</v>
      </c>
      <c r="R48" s="9">
        <f t="shared" ref="R48:R55" si="1">SUM(O48:Q48)</f>
        <v>0</v>
      </c>
    </row>
    <row r="49" spans="1:18" ht="23.25" thickBot="1">
      <c r="A49" s="577"/>
      <c r="B49" s="590"/>
      <c r="C49" s="196" t="s">
        <v>24</v>
      </c>
      <c r="D49" s="367" t="s">
        <v>230</v>
      </c>
      <c r="E49" s="368"/>
      <c r="F49" s="368"/>
      <c r="G49" s="368"/>
      <c r="H49" s="368"/>
      <c r="I49" s="368"/>
      <c r="J49" s="368"/>
      <c r="K49" s="369"/>
      <c r="L49" s="169">
        <f>L48*12</f>
        <v>0</v>
      </c>
      <c r="M49" s="170">
        <f>M48*9</f>
        <v>0</v>
      </c>
      <c r="N49" s="171">
        <f>N48*3</f>
        <v>0</v>
      </c>
      <c r="O49" s="10">
        <f>O48*'Valid Values and Workbook Info'!$B$11</f>
        <v>0</v>
      </c>
      <c r="P49" s="10">
        <f>P48*'Valid Values and Workbook Info'!$B$11</f>
        <v>0</v>
      </c>
      <c r="Q49" s="10">
        <f>Q48*'Valid Values and Workbook Info'!$B$11</f>
        <v>0</v>
      </c>
      <c r="R49" s="13">
        <f t="shared" si="1"/>
        <v>0</v>
      </c>
    </row>
    <row r="50" spans="1:18" ht="23.1" customHeight="1" thickBot="1">
      <c r="A50" s="577"/>
      <c r="B50" s="590"/>
      <c r="C50" s="195" t="s">
        <v>200</v>
      </c>
      <c r="D50" s="257" t="s">
        <v>1</v>
      </c>
      <c r="E50" s="258">
        <v>0</v>
      </c>
      <c r="F50" s="259">
        <v>0</v>
      </c>
      <c r="G50" s="532">
        <f>'Project Budget Overview'!B47</f>
        <v>0</v>
      </c>
      <c r="H50" s="532"/>
      <c r="I50" s="532"/>
      <c r="J50" s="533"/>
      <c r="K50" s="260">
        <f>'Project Budget Overview'!F47</f>
        <v>0</v>
      </c>
      <c r="L50" s="167"/>
      <c r="M50" s="168"/>
      <c r="N50" s="167"/>
      <c r="O50" s="5">
        <f>K50*L50</f>
        <v>0</v>
      </c>
      <c r="P50" s="6">
        <f>K50*M50</f>
        <v>0</v>
      </c>
      <c r="Q50" s="7">
        <f>((K50/19.5)*6.6)*N50</f>
        <v>0</v>
      </c>
      <c r="R50" s="9">
        <f t="shared" si="1"/>
        <v>0</v>
      </c>
    </row>
    <row r="51" spans="1:18" ht="23.25" thickBot="1">
      <c r="A51" s="577"/>
      <c r="B51" s="590"/>
      <c r="C51" s="198" t="s">
        <v>24</v>
      </c>
      <c r="D51" s="367" t="s">
        <v>230</v>
      </c>
      <c r="E51" s="368"/>
      <c r="F51" s="368"/>
      <c r="G51" s="368"/>
      <c r="H51" s="368"/>
      <c r="I51" s="368"/>
      <c r="J51" s="368"/>
      <c r="K51" s="369"/>
      <c r="L51" s="169">
        <f>L50*12</f>
        <v>0</v>
      </c>
      <c r="M51" s="170">
        <f>M50*9</f>
        <v>0</v>
      </c>
      <c r="N51" s="171">
        <f>N50*3</f>
        <v>0</v>
      </c>
      <c r="O51" s="10">
        <f>O50*'Valid Values and Workbook Info'!$B$11</f>
        <v>0</v>
      </c>
      <c r="P51" s="10">
        <f>P50*'Valid Values and Workbook Info'!$B$11</f>
        <v>0</v>
      </c>
      <c r="Q51" s="10">
        <f>Q50*'Valid Values and Workbook Info'!$B$11</f>
        <v>0</v>
      </c>
      <c r="R51" s="33">
        <f t="shared" si="1"/>
        <v>0</v>
      </c>
    </row>
    <row r="52" spans="1:18" ht="23.1" customHeight="1" thickBot="1">
      <c r="A52" s="577"/>
      <c r="B52" s="590"/>
      <c r="C52" s="195" t="s">
        <v>200</v>
      </c>
      <c r="D52" s="257" t="s">
        <v>2</v>
      </c>
      <c r="E52" s="258">
        <v>0</v>
      </c>
      <c r="F52" s="259">
        <v>0</v>
      </c>
      <c r="G52" s="532">
        <f>'Project Budget Overview'!B48</f>
        <v>0</v>
      </c>
      <c r="H52" s="532"/>
      <c r="I52" s="532"/>
      <c r="J52" s="533"/>
      <c r="K52" s="260">
        <f>'Project Budget Overview'!F48</f>
        <v>0</v>
      </c>
      <c r="L52" s="167"/>
      <c r="M52" s="168"/>
      <c r="N52" s="167"/>
      <c r="O52" s="5">
        <f>K52*L52</f>
        <v>0</v>
      </c>
      <c r="P52" s="6">
        <f>K52*M52</f>
        <v>0</v>
      </c>
      <c r="Q52" s="7">
        <f>((K52/19.5)*6.6)*N52</f>
        <v>0</v>
      </c>
      <c r="R52" s="9">
        <f t="shared" si="1"/>
        <v>0</v>
      </c>
    </row>
    <row r="53" spans="1:18" ht="23.25" thickBot="1">
      <c r="A53" s="577"/>
      <c r="B53" s="590"/>
      <c r="C53" s="196" t="s">
        <v>24</v>
      </c>
      <c r="D53" s="367" t="s">
        <v>230</v>
      </c>
      <c r="E53" s="368"/>
      <c r="F53" s="368"/>
      <c r="G53" s="368"/>
      <c r="H53" s="368"/>
      <c r="I53" s="368"/>
      <c r="J53" s="368"/>
      <c r="K53" s="369"/>
      <c r="L53" s="169">
        <f>L52*12</f>
        <v>0</v>
      </c>
      <c r="M53" s="170">
        <f>M52*9</f>
        <v>0</v>
      </c>
      <c r="N53" s="171">
        <f>N52*3</f>
        <v>0</v>
      </c>
      <c r="O53" s="10">
        <f>O52*'Valid Values and Workbook Info'!$B$11</f>
        <v>0</v>
      </c>
      <c r="P53" s="10">
        <f>P52*'Valid Values and Workbook Info'!$B$11</f>
        <v>0</v>
      </c>
      <c r="Q53" s="10">
        <f>Q52*'Valid Values and Workbook Info'!$B$11</f>
        <v>0</v>
      </c>
      <c r="R53" s="13">
        <f t="shared" si="1"/>
        <v>0</v>
      </c>
    </row>
    <row r="54" spans="1:18" ht="23.1" customHeight="1" thickBot="1">
      <c r="A54" s="577"/>
      <c r="B54" s="590"/>
      <c r="C54" s="195" t="s">
        <v>200</v>
      </c>
      <c r="D54" s="257" t="s">
        <v>3</v>
      </c>
      <c r="E54" s="258">
        <v>0</v>
      </c>
      <c r="F54" s="259">
        <v>0</v>
      </c>
      <c r="G54" s="532">
        <f>'Project Budget Overview'!B49</f>
        <v>0</v>
      </c>
      <c r="H54" s="532"/>
      <c r="I54" s="532"/>
      <c r="J54" s="533"/>
      <c r="K54" s="260">
        <f>'Project Budget Overview'!F49</f>
        <v>0</v>
      </c>
      <c r="L54" s="167"/>
      <c r="M54" s="168"/>
      <c r="N54" s="167"/>
      <c r="O54" s="5">
        <f>K54*L54</f>
        <v>0</v>
      </c>
      <c r="P54" s="6">
        <f>K54*M54</f>
        <v>0</v>
      </c>
      <c r="Q54" s="7">
        <f>((K54/19.5)*6.6)*N54</f>
        <v>0</v>
      </c>
      <c r="R54" s="9">
        <f t="shared" si="1"/>
        <v>0</v>
      </c>
    </row>
    <row r="55" spans="1:18" ht="23.25" thickBot="1">
      <c r="A55" s="577"/>
      <c r="B55" s="590"/>
      <c r="C55" s="196" t="s">
        <v>24</v>
      </c>
      <c r="D55" s="367" t="s">
        <v>230</v>
      </c>
      <c r="E55" s="368"/>
      <c r="F55" s="368"/>
      <c r="G55" s="368"/>
      <c r="H55" s="368"/>
      <c r="I55" s="368"/>
      <c r="J55" s="368"/>
      <c r="K55" s="369"/>
      <c r="L55" s="169">
        <f>L54*12</f>
        <v>0</v>
      </c>
      <c r="M55" s="170">
        <f>M54*9</f>
        <v>0</v>
      </c>
      <c r="N55" s="171">
        <f>N54*3</f>
        <v>0</v>
      </c>
      <c r="O55" s="10">
        <f>O54*'Valid Values and Workbook Info'!$B$11</f>
        <v>0</v>
      </c>
      <c r="P55" s="10">
        <f>P54*'Valid Values and Workbook Info'!$B$11</f>
        <v>0</v>
      </c>
      <c r="Q55" s="10">
        <f>Q54*'Valid Values and Workbook Info'!$B$11</f>
        <v>0</v>
      </c>
      <c r="R55" s="12">
        <f t="shared" si="1"/>
        <v>0</v>
      </c>
    </row>
    <row r="56" spans="1:18" ht="23.1" customHeight="1" thickBot="1">
      <c r="A56" s="577"/>
      <c r="B56" s="590"/>
      <c r="C56" s="195" t="s">
        <v>200</v>
      </c>
      <c r="D56" s="257" t="s">
        <v>4</v>
      </c>
      <c r="E56" s="258">
        <v>0</v>
      </c>
      <c r="F56" s="259">
        <v>0</v>
      </c>
      <c r="G56" s="532">
        <f>'Project Budget Overview'!B50</f>
        <v>0</v>
      </c>
      <c r="H56" s="532"/>
      <c r="I56" s="532"/>
      <c r="J56" s="533"/>
      <c r="K56" s="260">
        <f>'Project Budget Overview'!F50</f>
        <v>0</v>
      </c>
      <c r="L56" s="167"/>
      <c r="M56" s="168"/>
      <c r="N56" s="167"/>
      <c r="O56" s="5">
        <f>K56*L56</f>
        <v>0</v>
      </c>
      <c r="P56" s="6">
        <f>K56*M56</f>
        <v>0</v>
      </c>
      <c r="Q56" s="7">
        <f>((K56/19.5)*6.6)*N56</f>
        <v>0</v>
      </c>
      <c r="R56" s="9">
        <f t="shared" si="0"/>
        <v>0</v>
      </c>
    </row>
    <row r="57" spans="1:18" ht="23.25" customHeight="1" thickBot="1">
      <c r="A57" s="577"/>
      <c r="B57" s="590"/>
      <c r="C57" s="196" t="s">
        <v>24</v>
      </c>
      <c r="D57" s="367" t="s">
        <v>229</v>
      </c>
      <c r="E57" s="368"/>
      <c r="F57" s="368"/>
      <c r="G57" s="368"/>
      <c r="H57" s="368"/>
      <c r="I57" s="368"/>
      <c r="J57" s="368"/>
      <c r="K57" s="369"/>
      <c r="L57" s="169">
        <f>L56*12</f>
        <v>0</v>
      </c>
      <c r="M57" s="170">
        <f>M56*9</f>
        <v>0</v>
      </c>
      <c r="N57" s="171">
        <f>N56*3</f>
        <v>0</v>
      </c>
      <c r="O57" s="10">
        <f>O56*'Valid Values and Workbook Info'!$B$11</f>
        <v>0</v>
      </c>
      <c r="P57" s="10">
        <f>P56*'Valid Values and Workbook Info'!$B$11</f>
        <v>0</v>
      </c>
      <c r="Q57" s="10">
        <f>Q56*'Valid Values and Workbook Info'!$B$11</f>
        <v>0</v>
      </c>
      <c r="R57" s="13">
        <f t="shared" si="0"/>
        <v>0</v>
      </c>
    </row>
    <row r="58" spans="1:18" ht="23.1" customHeight="1" thickBot="1">
      <c r="A58" s="577"/>
      <c r="B58" s="590"/>
      <c r="C58" s="195" t="s">
        <v>200</v>
      </c>
      <c r="D58" s="151" t="s">
        <v>5</v>
      </c>
      <c r="E58" s="214">
        <v>0</v>
      </c>
      <c r="F58" s="215">
        <v>0</v>
      </c>
      <c r="G58" s="532">
        <f>'Project Budget Overview'!B51</f>
        <v>0</v>
      </c>
      <c r="H58" s="532"/>
      <c r="I58" s="532"/>
      <c r="J58" s="533"/>
      <c r="K58" s="158">
        <f>'Project Budget Overview'!F51</f>
        <v>0</v>
      </c>
      <c r="L58" s="167"/>
      <c r="M58" s="168"/>
      <c r="N58" s="167"/>
      <c r="O58" s="5">
        <f>K58*L58</f>
        <v>0</v>
      </c>
      <c r="P58" s="6">
        <f>K58*M58</f>
        <v>0</v>
      </c>
      <c r="Q58" s="7">
        <f>((K58/19.5)*6.6)*N58</f>
        <v>0</v>
      </c>
      <c r="R58" s="9">
        <f t="shared" si="0"/>
        <v>0</v>
      </c>
    </row>
    <row r="59" spans="1:18" ht="23.25" customHeight="1" thickBot="1">
      <c r="A59" s="577"/>
      <c r="B59" s="591"/>
      <c r="C59" s="198" t="s">
        <v>24</v>
      </c>
      <c r="D59" s="546" t="s">
        <v>229</v>
      </c>
      <c r="E59" s="547"/>
      <c r="F59" s="547"/>
      <c r="G59" s="547"/>
      <c r="H59" s="547"/>
      <c r="I59" s="547"/>
      <c r="J59" s="547"/>
      <c r="K59" s="547"/>
      <c r="L59" s="242">
        <f>L58*12</f>
        <v>0</v>
      </c>
      <c r="M59" s="208">
        <f>M58*9</f>
        <v>0</v>
      </c>
      <c r="N59" s="243">
        <f>N58*3</f>
        <v>0</v>
      </c>
      <c r="O59" s="10">
        <f>O58*'Valid Values and Workbook Info'!$B$11</f>
        <v>0</v>
      </c>
      <c r="P59" s="10">
        <f>P58*'Valid Values and Workbook Info'!$B$11</f>
        <v>0</v>
      </c>
      <c r="Q59" s="10">
        <f>Q58*'Valid Values and Workbook Info'!$B$11</f>
        <v>0</v>
      </c>
      <c r="R59" s="244">
        <f t="shared" si="0"/>
        <v>0</v>
      </c>
    </row>
    <row r="60" spans="1:18" ht="16.5" customHeight="1" thickBot="1">
      <c r="A60" s="577"/>
      <c r="B60" s="586" t="s">
        <v>250</v>
      </c>
      <c r="C60" s="587"/>
      <c r="D60" s="588"/>
      <c r="E60" s="246">
        <f>+E56+E58+E54+E52+E50+E48+E35+E33+E31+E29+E27+E25+E23+E21+E19+E17+E15+E13+E11+E9+E7+E45+E43+E41+E39+E37</f>
        <v>0</v>
      </c>
      <c r="F60" s="246">
        <f>+F56+F58+F54+F52+F50+F48+F35+F33+F31+F29+F27+F25+F23+F21+F19+F17+F15+F13+F11+F9+F7+F45+F43+F41+F39+F37</f>
        <v>0</v>
      </c>
      <c r="G60" s="579"/>
      <c r="H60" s="580"/>
      <c r="I60" s="580"/>
      <c r="J60" s="580"/>
      <c r="K60" s="580"/>
      <c r="L60" s="580"/>
      <c r="M60" s="580"/>
      <c r="N60" s="580"/>
      <c r="O60" s="580"/>
      <c r="P60" s="580"/>
      <c r="Q60" s="580"/>
      <c r="R60" s="581"/>
    </row>
    <row r="61" spans="1:18">
      <c r="A61" s="577"/>
      <c r="B61" s="535" t="s">
        <v>147</v>
      </c>
      <c r="C61" s="536"/>
      <c r="D61" s="536"/>
      <c r="E61" s="536"/>
      <c r="F61" s="536"/>
      <c r="G61" s="536"/>
      <c r="H61" s="536"/>
      <c r="I61" s="536"/>
      <c r="J61" s="536"/>
      <c r="K61" s="536"/>
      <c r="L61" s="536"/>
      <c r="M61" s="536"/>
      <c r="N61" s="536"/>
      <c r="O61" s="536"/>
      <c r="P61" s="536"/>
      <c r="Q61" s="536"/>
      <c r="R61" s="245">
        <f>SUM(R7,R9,R11,R13,R15,R17,R19,R21,R23,R25,R27,R29,R31,R33,R35,R37,R39,R41,R43,R45,R48,R50,R52,R54,R56,R58)</f>
        <v>0</v>
      </c>
    </row>
    <row r="62" spans="1:18" ht="13.5" thickBot="1">
      <c r="A62" s="577"/>
      <c r="B62" s="537" t="s">
        <v>148</v>
      </c>
      <c r="C62" s="538"/>
      <c r="D62" s="538"/>
      <c r="E62" s="538"/>
      <c r="F62" s="538"/>
      <c r="G62" s="538"/>
      <c r="H62" s="538"/>
      <c r="I62" s="538"/>
      <c r="J62" s="538"/>
      <c r="K62" s="538"/>
      <c r="L62" s="538"/>
      <c r="M62" s="538"/>
      <c r="N62" s="538"/>
      <c r="O62" s="538"/>
      <c r="P62" s="538"/>
      <c r="Q62" s="538"/>
      <c r="R62" s="47">
        <f>SUM(R8,R10,R12,R14,R16,R18,R20,R22,R24,R26,R28,R30,R32,R34,R36,R38,R40,R42,R44,R46,R49,R51,R53,R55,R57,R59)</f>
        <v>0</v>
      </c>
    </row>
    <row r="63" spans="1:18" ht="13.5" thickBot="1">
      <c r="A63" s="577"/>
      <c r="B63" s="408" t="s">
        <v>65</v>
      </c>
      <c r="C63" s="74" t="s">
        <v>22</v>
      </c>
      <c r="D63" s="551" t="str">
        <f>_xlfn.CONCAT("                Head Count                      B. OTHER PERSONNEL - FRINGE AT ",TEXT(100*'Valid Values and Workbook Info'!$B$12,"#0.00"),"% EXCEPT FOR GRADUATE STUDENTS AT ",TEXT(100*'Valid Values and Workbook Info'!$B$13,"#0.00"),"%, OPS STUDENTS AT ",TEXT(100*'Valid Values and Workbook Info'!$B$14,"#0.00"),"%")</f>
        <v xml:space="preserve">                Head Count                      B. OTHER PERSONNEL - FRINGE AT 3.76% EXCEPT FOR GRADUATE STUDENTS AT 9.96%, OPS STUDENTS AT 0.00%</v>
      </c>
      <c r="E63" s="552"/>
      <c r="F63" s="553"/>
      <c r="G63" s="552"/>
      <c r="H63" s="552"/>
      <c r="I63" s="552"/>
      <c r="J63" s="552"/>
      <c r="K63" s="552"/>
      <c r="L63" s="552"/>
      <c r="M63" s="552"/>
      <c r="N63" s="552"/>
      <c r="O63" s="552"/>
      <c r="P63" s="552"/>
      <c r="Q63" s="552"/>
      <c r="R63" s="554"/>
    </row>
    <row r="64" spans="1:18">
      <c r="A64" s="577"/>
      <c r="B64" s="409"/>
      <c r="C64" s="75" t="s">
        <v>27</v>
      </c>
      <c r="D64" s="555" t="s">
        <v>0</v>
      </c>
      <c r="E64" s="556"/>
      <c r="F64" s="216" t="s">
        <v>252</v>
      </c>
      <c r="G64" s="557" t="s">
        <v>16</v>
      </c>
      <c r="H64" s="557"/>
      <c r="I64" s="557"/>
      <c r="J64" s="557"/>
      <c r="K64" s="557"/>
      <c r="L64" s="557"/>
      <c r="M64" s="557"/>
      <c r="N64" s="557"/>
      <c r="O64" s="557"/>
      <c r="P64" s="557"/>
      <c r="Q64" s="558"/>
      <c r="R64" s="42">
        <v>0</v>
      </c>
    </row>
    <row r="65" spans="1:18" ht="12.75" customHeight="1">
      <c r="A65" s="577"/>
      <c r="B65" s="409"/>
      <c r="C65" s="76" t="s">
        <v>27</v>
      </c>
      <c r="D65" s="544" t="s">
        <v>1</v>
      </c>
      <c r="E65" s="545"/>
      <c r="F65" s="216">
        <v>0</v>
      </c>
      <c r="G65" s="549" t="s">
        <v>266</v>
      </c>
      <c r="H65" s="549"/>
      <c r="I65" s="549"/>
      <c r="J65" s="549"/>
      <c r="K65" s="549"/>
      <c r="L65" s="549"/>
      <c r="M65" s="549"/>
      <c r="N65" s="549"/>
      <c r="O65" s="549"/>
      <c r="P65" s="549"/>
      <c r="Q65" s="550"/>
      <c r="R65" s="16">
        <v>0</v>
      </c>
    </row>
    <row r="66" spans="1:18" ht="12.75" customHeight="1">
      <c r="A66" s="577"/>
      <c r="B66" s="409"/>
      <c r="C66" s="76" t="s">
        <v>27</v>
      </c>
      <c r="D66" s="544" t="s">
        <v>2</v>
      </c>
      <c r="E66" s="545"/>
      <c r="F66" s="216">
        <v>0</v>
      </c>
      <c r="G66" s="549" t="s">
        <v>265</v>
      </c>
      <c r="H66" s="549"/>
      <c r="I66" s="549"/>
      <c r="J66" s="549"/>
      <c r="K66" s="549"/>
      <c r="L66" s="549"/>
      <c r="M66" s="549"/>
      <c r="N66" s="549"/>
      <c r="O66" s="549"/>
      <c r="P66" s="549"/>
      <c r="Q66" s="550"/>
      <c r="R66" s="16">
        <v>0</v>
      </c>
    </row>
    <row r="67" spans="1:18">
      <c r="A67" s="577"/>
      <c r="B67" s="409"/>
      <c r="C67" s="76" t="s">
        <v>27</v>
      </c>
      <c r="D67" s="540" t="s">
        <v>263</v>
      </c>
      <c r="E67" s="541"/>
      <c r="F67" s="217" t="s">
        <v>252</v>
      </c>
      <c r="G67" s="542" t="s">
        <v>18</v>
      </c>
      <c r="H67" s="542"/>
      <c r="I67" s="542"/>
      <c r="J67" s="542"/>
      <c r="K67" s="542"/>
      <c r="L67" s="542"/>
      <c r="M67" s="542"/>
      <c r="N67" s="542"/>
      <c r="O67" s="542"/>
      <c r="P67" s="542"/>
      <c r="Q67" s="543"/>
      <c r="R67" s="16">
        <v>0</v>
      </c>
    </row>
    <row r="68" spans="1:18" ht="13.5" thickBot="1">
      <c r="A68" s="577"/>
      <c r="B68" s="409"/>
      <c r="C68" s="27" t="s">
        <v>27</v>
      </c>
      <c r="D68" s="582" t="s">
        <v>264</v>
      </c>
      <c r="E68" s="583"/>
      <c r="F68" s="218" t="s">
        <v>252</v>
      </c>
      <c r="G68" s="559" t="s">
        <v>7</v>
      </c>
      <c r="H68" s="559"/>
      <c r="I68" s="559"/>
      <c r="J68" s="559"/>
      <c r="K68" s="559"/>
      <c r="L68" s="559"/>
      <c r="M68" s="559"/>
      <c r="N68" s="559"/>
      <c r="O68" s="559"/>
      <c r="P68" s="559"/>
      <c r="Q68" s="560"/>
      <c r="R68" s="16">
        <v>0</v>
      </c>
    </row>
    <row r="69" spans="1:18" ht="15.75" customHeight="1" thickBot="1">
      <c r="A69" s="577"/>
      <c r="B69" s="539"/>
      <c r="C69" s="548" t="s">
        <v>251</v>
      </c>
      <c r="D69" s="548"/>
      <c r="E69" s="548"/>
      <c r="F69" s="219">
        <f>+F65+F66</f>
        <v>0</v>
      </c>
      <c r="G69" s="372" t="s">
        <v>135</v>
      </c>
      <c r="H69" s="398"/>
      <c r="I69" s="398"/>
      <c r="J69" s="398"/>
      <c r="K69" s="398"/>
      <c r="L69" s="398"/>
      <c r="M69" s="398"/>
      <c r="N69" s="398"/>
      <c r="O69" s="398"/>
      <c r="P69" s="398"/>
      <c r="Q69" s="400"/>
      <c r="R69" s="48">
        <f>SUM(R64:R68)</f>
        <v>0</v>
      </c>
    </row>
    <row r="70" spans="1:18" ht="13.5" thickBot="1">
      <c r="A70" s="577"/>
      <c r="B70" s="78"/>
      <c r="C70" s="209" t="s">
        <v>28</v>
      </c>
      <c r="D70" s="519" t="s">
        <v>134</v>
      </c>
      <c r="E70" s="399"/>
      <c r="F70" s="398"/>
      <c r="G70" s="398"/>
      <c r="H70" s="398"/>
      <c r="I70" s="398"/>
      <c r="J70" s="398"/>
      <c r="K70" s="398"/>
      <c r="L70" s="398"/>
      <c r="M70" s="398"/>
      <c r="N70" s="398"/>
      <c r="O70" s="398"/>
      <c r="P70" s="398"/>
      <c r="Q70" s="400"/>
      <c r="R70" s="49">
        <f>(R64+R67+R68)*'Valid Values and Workbook Info'!$B$12 + (R65)*'Valid Values and Workbook Info'!$B$13 + (R66)*'Valid Values and Workbook Info'!$B$14</f>
        <v>0</v>
      </c>
    </row>
    <row r="71" spans="1:18" ht="14.25" customHeight="1" thickBot="1">
      <c r="A71" s="577"/>
      <c r="B71" s="372" t="s">
        <v>130</v>
      </c>
      <c r="C71" s="398"/>
      <c r="D71" s="398"/>
      <c r="E71" s="398"/>
      <c r="F71" s="398"/>
      <c r="G71" s="398"/>
      <c r="H71" s="398"/>
      <c r="I71" s="398"/>
      <c r="J71" s="398"/>
      <c r="K71" s="398"/>
      <c r="L71" s="398"/>
      <c r="M71" s="398"/>
      <c r="N71" s="398"/>
      <c r="O71" s="398"/>
      <c r="P71" s="398"/>
      <c r="Q71" s="400"/>
      <c r="R71" s="49">
        <f>R61+R69</f>
        <v>0</v>
      </c>
    </row>
    <row r="72" spans="1:18" ht="15.75" customHeight="1" thickBot="1">
      <c r="A72" s="577"/>
      <c r="B72" s="22" t="s">
        <v>71</v>
      </c>
      <c r="C72" s="534" t="s">
        <v>131</v>
      </c>
      <c r="D72" s="398"/>
      <c r="E72" s="398"/>
      <c r="F72" s="398"/>
      <c r="G72" s="398"/>
      <c r="H72" s="398"/>
      <c r="I72" s="398"/>
      <c r="J72" s="398"/>
      <c r="K72" s="398"/>
      <c r="L72" s="398"/>
      <c r="M72" s="398"/>
      <c r="N72" s="398"/>
      <c r="O72" s="398"/>
      <c r="P72" s="398"/>
      <c r="Q72" s="400"/>
      <c r="R72" s="49">
        <f>R62+R70</f>
        <v>0</v>
      </c>
    </row>
    <row r="73" spans="1:18" ht="15.75" customHeight="1" thickBot="1">
      <c r="A73" s="578"/>
      <c r="B73" s="372" t="s">
        <v>140</v>
      </c>
      <c r="C73" s="398"/>
      <c r="D73" s="398"/>
      <c r="E73" s="398"/>
      <c r="F73" s="398"/>
      <c r="G73" s="398"/>
      <c r="H73" s="398"/>
      <c r="I73" s="398"/>
      <c r="J73" s="398"/>
      <c r="K73" s="398"/>
      <c r="L73" s="398"/>
      <c r="M73" s="398"/>
      <c r="N73" s="398"/>
      <c r="O73" s="398"/>
      <c r="P73" s="398"/>
      <c r="Q73" s="400"/>
      <c r="R73" s="50">
        <f>SUM(R71:R72)</f>
        <v>0</v>
      </c>
    </row>
    <row r="74" spans="1:18" ht="13.5" customHeight="1" thickBot="1">
      <c r="A74" s="401" t="s">
        <v>226</v>
      </c>
      <c r="B74" s="60"/>
      <c r="C74" s="32" t="s">
        <v>22</v>
      </c>
      <c r="D74" s="473" t="s">
        <v>146</v>
      </c>
      <c r="E74" s="474"/>
      <c r="F74" s="474"/>
      <c r="G74" s="474"/>
      <c r="H74" s="474"/>
      <c r="I74" s="474"/>
      <c r="J74" s="474"/>
      <c r="K74" s="474"/>
      <c r="L74" s="474"/>
      <c r="M74" s="474"/>
      <c r="N74" s="474"/>
      <c r="O74" s="474"/>
      <c r="P74" s="474"/>
      <c r="Q74" s="474"/>
      <c r="R74" s="475"/>
    </row>
    <row r="75" spans="1:18" ht="22.5">
      <c r="A75" s="593"/>
      <c r="B75" s="61" t="s">
        <v>72</v>
      </c>
      <c r="C75" s="31" t="s">
        <v>102</v>
      </c>
      <c r="D75" s="449">
        <v>1</v>
      </c>
      <c r="E75" s="450"/>
      <c r="F75" s="451" t="s">
        <v>51</v>
      </c>
      <c r="G75" s="452"/>
      <c r="H75" s="452"/>
      <c r="I75" s="452"/>
      <c r="J75" s="452"/>
      <c r="K75" s="452"/>
      <c r="L75" s="452"/>
      <c r="M75" s="452"/>
      <c r="N75" s="452"/>
      <c r="O75" s="452"/>
      <c r="P75" s="452"/>
      <c r="Q75" s="594"/>
      <c r="R75" s="30">
        <v>0</v>
      </c>
    </row>
    <row r="76" spans="1:18">
      <c r="A76" s="593"/>
      <c r="B76" s="61" t="s">
        <v>73</v>
      </c>
      <c r="C76" s="3" t="s">
        <v>59</v>
      </c>
      <c r="D76" s="434">
        <f t="shared" ref="D76:D85" si="2">D75+1</f>
        <v>2</v>
      </c>
      <c r="E76" s="435"/>
      <c r="F76" s="436" t="s">
        <v>52</v>
      </c>
      <c r="G76" s="437"/>
      <c r="H76" s="437"/>
      <c r="I76" s="437"/>
      <c r="J76" s="437"/>
      <c r="K76" s="437"/>
      <c r="L76" s="437"/>
      <c r="M76" s="437"/>
      <c r="N76" s="437"/>
      <c r="O76" s="437"/>
      <c r="P76" s="437"/>
      <c r="Q76" s="518"/>
      <c r="R76" s="17">
        <v>0</v>
      </c>
    </row>
    <row r="77" spans="1:18">
      <c r="A77" s="593"/>
      <c r="B77" s="61" t="s">
        <v>125</v>
      </c>
      <c r="C77" s="3" t="s">
        <v>56</v>
      </c>
      <c r="D77" s="434">
        <f t="shared" si="2"/>
        <v>3</v>
      </c>
      <c r="E77" s="435"/>
      <c r="F77" s="436" t="s">
        <v>40</v>
      </c>
      <c r="G77" s="437"/>
      <c r="H77" s="437"/>
      <c r="I77" s="437"/>
      <c r="J77" s="437"/>
      <c r="K77" s="437"/>
      <c r="L77" s="437"/>
      <c r="M77" s="437"/>
      <c r="N77" s="437"/>
      <c r="O77" s="437"/>
      <c r="P77" s="437"/>
      <c r="Q77" s="518"/>
      <c r="R77" s="17">
        <v>0</v>
      </c>
    </row>
    <row r="78" spans="1:18">
      <c r="A78" s="593"/>
      <c r="B78" s="595" t="s">
        <v>74</v>
      </c>
      <c r="C78" s="3" t="s">
        <v>54</v>
      </c>
      <c r="D78" s="434">
        <f t="shared" si="2"/>
        <v>4</v>
      </c>
      <c r="E78" s="435"/>
      <c r="F78" s="436" t="s">
        <v>101</v>
      </c>
      <c r="G78" s="437"/>
      <c r="H78" s="437"/>
      <c r="I78" s="437"/>
      <c r="J78" s="437"/>
      <c r="K78" s="437"/>
      <c r="L78" s="437"/>
      <c r="M78" s="437"/>
      <c r="N78" s="437"/>
      <c r="O78" s="437"/>
      <c r="P78" s="437"/>
      <c r="Q78" s="518"/>
      <c r="R78" s="17">
        <v>0</v>
      </c>
    </row>
    <row r="79" spans="1:18" ht="12.75" customHeight="1">
      <c r="A79" s="593"/>
      <c r="B79" s="596"/>
      <c r="C79" s="3" t="s">
        <v>57</v>
      </c>
      <c r="D79" s="434">
        <f t="shared" si="2"/>
        <v>5</v>
      </c>
      <c r="E79" s="435"/>
      <c r="F79" s="436" t="s">
        <v>42</v>
      </c>
      <c r="G79" s="437"/>
      <c r="H79" s="437"/>
      <c r="I79" s="437"/>
      <c r="J79" s="437"/>
      <c r="K79" s="437"/>
      <c r="L79" s="437"/>
      <c r="M79" s="437"/>
      <c r="N79" s="437"/>
      <c r="O79" s="437"/>
      <c r="P79" s="437"/>
      <c r="Q79" s="518"/>
      <c r="R79" s="17">
        <v>0</v>
      </c>
    </row>
    <row r="80" spans="1:18" ht="22.5">
      <c r="A80" s="593"/>
      <c r="B80" s="596"/>
      <c r="C80" s="2" t="s">
        <v>242</v>
      </c>
      <c r="D80" s="434">
        <f t="shared" si="2"/>
        <v>6</v>
      </c>
      <c r="E80" s="435"/>
      <c r="F80" s="436" t="s">
        <v>44</v>
      </c>
      <c r="G80" s="437"/>
      <c r="H80" s="437"/>
      <c r="I80" s="437"/>
      <c r="J80" s="437"/>
      <c r="K80" s="437"/>
      <c r="L80" s="437"/>
      <c r="M80" s="437"/>
      <c r="N80" s="437"/>
      <c r="O80" s="437"/>
      <c r="P80" s="437"/>
      <c r="Q80" s="518"/>
      <c r="R80" s="17">
        <v>0</v>
      </c>
    </row>
    <row r="81" spans="1:18">
      <c r="A81" s="593"/>
      <c r="B81" s="596"/>
      <c r="C81" s="194">
        <v>773911</v>
      </c>
      <c r="D81" s="434">
        <f t="shared" si="2"/>
        <v>7</v>
      </c>
      <c r="E81" s="435"/>
      <c r="F81" s="436" t="s">
        <v>241</v>
      </c>
      <c r="G81" s="437"/>
      <c r="H81" s="437"/>
      <c r="I81" s="437"/>
      <c r="J81" s="437"/>
      <c r="K81" s="437"/>
      <c r="L81" s="437"/>
      <c r="M81" s="437"/>
      <c r="N81" s="437"/>
      <c r="O81" s="437"/>
      <c r="P81" s="437"/>
      <c r="Q81" s="518"/>
      <c r="R81" s="17">
        <v>0</v>
      </c>
    </row>
    <row r="82" spans="1:18">
      <c r="A82" s="593"/>
      <c r="B82" s="596"/>
      <c r="C82" s="3" t="s">
        <v>58</v>
      </c>
      <c r="D82" s="434">
        <f t="shared" si="2"/>
        <v>8</v>
      </c>
      <c r="E82" s="435"/>
      <c r="F82" s="436" t="s">
        <v>47</v>
      </c>
      <c r="G82" s="437"/>
      <c r="H82" s="437"/>
      <c r="I82" s="437"/>
      <c r="J82" s="437"/>
      <c r="K82" s="437"/>
      <c r="L82" s="437"/>
      <c r="M82" s="437"/>
      <c r="N82" s="437"/>
      <c r="O82" s="437"/>
      <c r="P82" s="437"/>
      <c r="Q82" s="518"/>
      <c r="R82" s="17">
        <v>0</v>
      </c>
    </row>
    <row r="83" spans="1:18">
      <c r="A83" s="593"/>
      <c r="B83" s="526" t="s">
        <v>75</v>
      </c>
      <c r="C83" s="3" t="s">
        <v>103</v>
      </c>
      <c r="D83" s="434">
        <f t="shared" si="2"/>
        <v>9</v>
      </c>
      <c r="E83" s="435"/>
      <c r="F83" s="436" t="s">
        <v>37</v>
      </c>
      <c r="G83" s="437"/>
      <c r="H83" s="437"/>
      <c r="I83" s="437"/>
      <c r="J83" s="437"/>
      <c r="K83" s="437"/>
      <c r="L83" s="437"/>
      <c r="M83" s="437"/>
      <c r="N83" s="437"/>
      <c r="O83" s="437"/>
      <c r="P83" s="437"/>
      <c r="Q83" s="518"/>
      <c r="R83" s="17">
        <v>0</v>
      </c>
    </row>
    <row r="84" spans="1:18">
      <c r="A84" s="593"/>
      <c r="B84" s="527"/>
      <c r="C84" s="3" t="s">
        <v>55</v>
      </c>
      <c r="D84" s="434">
        <f t="shared" si="2"/>
        <v>10</v>
      </c>
      <c r="E84" s="435"/>
      <c r="F84" s="436" t="s">
        <v>38</v>
      </c>
      <c r="G84" s="437"/>
      <c r="H84" s="437"/>
      <c r="I84" s="437"/>
      <c r="J84" s="437"/>
      <c r="K84" s="437"/>
      <c r="L84" s="437"/>
      <c r="M84" s="437"/>
      <c r="N84" s="437"/>
      <c r="O84" s="437"/>
      <c r="P84" s="437"/>
      <c r="Q84" s="518"/>
      <c r="R84" s="17">
        <v>0</v>
      </c>
    </row>
    <row r="85" spans="1:18" ht="25.5" customHeight="1" thickBot="1">
      <c r="A85" s="593"/>
      <c r="B85" s="527"/>
      <c r="C85" s="597" t="s">
        <v>104</v>
      </c>
      <c r="D85" s="599">
        <f t="shared" si="2"/>
        <v>11</v>
      </c>
      <c r="E85" s="600"/>
      <c r="F85" s="603" t="s">
        <v>133</v>
      </c>
      <c r="G85" s="604"/>
      <c r="H85" s="604"/>
      <c r="I85" s="604"/>
      <c r="J85" s="604"/>
      <c r="K85" s="604"/>
      <c r="L85" s="604"/>
      <c r="M85" s="604"/>
      <c r="N85" s="604"/>
      <c r="O85" s="604"/>
      <c r="P85" s="604"/>
      <c r="Q85" s="605"/>
      <c r="R85" s="55"/>
    </row>
    <row r="86" spans="1:18" ht="13.5" thickBot="1">
      <c r="A86" s="593"/>
      <c r="B86" s="527"/>
      <c r="C86" s="598"/>
      <c r="D86" s="601">
        <f>D85+1</f>
        <v>12</v>
      </c>
      <c r="E86" s="602"/>
      <c r="F86" s="606" t="s">
        <v>61</v>
      </c>
      <c r="G86" s="607"/>
      <c r="H86" s="607"/>
      <c r="I86" s="607"/>
      <c r="J86" s="607"/>
      <c r="K86" s="607"/>
      <c r="L86" s="607"/>
      <c r="M86" s="607"/>
      <c r="N86" s="607"/>
      <c r="O86" s="607"/>
      <c r="P86" s="607"/>
      <c r="Q86" s="608"/>
      <c r="R86" s="20">
        <v>0</v>
      </c>
    </row>
    <row r="87" spans="1:18">
      <c r="A87" s="593"/>
      <c r="B87" s="527"/>
      <c r="C87" s="14">
        <v>711602</v>
      </c>
      <c r="D87" s="434">
        <f>D85+1</f>
        <v>12</v>
      </c>
      <c r="E87" s="435"/>
      <c r="F87" s="523" t="s">
        <v>278</v>
      </c>
      <c r="G87" s="524"/>
      <c r="H87" s="524"/>
      <c r="I87" s="524"/>
      <c r="J87" s="524"/>
      <c r="K87" s="524"/>
      <c r="L87" s="524"/>
      <c r="M87" s="524"/>
      <c r="N87" s="524"/>
      <c r="O87" s="524"/>
      <c r="P87" s="524"/>
      <c r="Q87" s="525"/>
      <c r="R87" s="20"/>
    </row>
    <row r="88" spans="1:18">
      <c r="A88" s="593"/>
      <c r="B88" s="528"/>
      <c r="C88" s="199">
        <v>711902</v>
      </c>
      <c r="D88" s="434">
        <f>D87+1</f>
        <v>13</v>
      </c>
      <c r="E88" s="435"/>
      <c r="F88" s="529" t="s">
        <v>243</v>
      </c>
      <c r="G88" s="530"/>
      <c r="H88" s="530"/>
      <c r="I88" s="530"/>
      <c r="J88" s="530"/>
      <c r="K88" s="530"/>
      <c r="L88" s="530"/>
      <c r="M88" s="530"/>
      <c r="N88" s="530"/>
      <c r="O88" s="530"/>
      <c r="P88" s="530"/>
      <c r="Q88" s="531"/>
      <c r="R88" s="20">
        <v>0</v>
      </c>
    </row>
    <row r="89" spans="1:18">
      <c r="A89" s="593"/>
      <c r="B89" s="235"/>
      <c r="C89" s="199"/>
      <c r="D89" s="434"/>
      <c r="E89" s="435"/>
      <c r="F89" s="515" t="s">
        <v>260</v>
      </c>
      <c r="G89" s="516"/>
      <c r="H89" s="516"/>
      <c r="I89" s="516"/>
      <c r="J89" s="516"/>
      <c r="K89" s="516"/>
      <c r="L89" s="516"/>
      <c r="M89" s="516"/>
      <c r="N89" s="516"/>
      <c r="O89" s="516"/>
      <c r="P89" s="516"/>
      <c r="Q89" s="517"/>
      <c r="R89" s="20">
        <f>'Participant Support Budget'!C10</f>
        <v>0</v>
      </c>
    </row>
    <row r="90" spans="1:18">
      <c r="A90" s="593"/>
      <c r="B90" s="61" t="s">
        <v>76</v>
      </c>
      <c r="C90" s="14">
        <v>711991</v>
      </c>
      <c r="D90" s="434">
        <v>14</v>
      </c>
      <c r="E90" s="435"/>
      <c r="F90" s="520" t="s">
        <v>45</v>
      </c>
      <c r="G90" s="521"/>
      <c r="H90" s="521"/>
      <c r="I90" s="521"/>
      <c r="J90" s="521"/>
      <c r="K90" s="521"/>
      <c r="L90" s="521"/>
      <c r="M90" s="521"/>
      <c r="N90" s="521"/>
      <c r="O90" s="521"/>
      <c r="P90" s="521"/>
      <c r="Q90" s="522"/>
      <c r="R90" s="17">
        <v>0</v>
      </c>
    </row>
    <row r="91" spans="1:18">
      <c r="A91" s="432">
        <f>R97</f>
        <v>0</v>
      </c>
      <c r="B91" s="61" t="s">
        <v>77</v>
      </c>
      <c r="C91" s="14">
        <v>711510</v>
      </c>
      <c r="D91" s="434">
        <f t="shared" ref="D91:D96" si="3">D90+1</f>
        <v>15</v>
      </c>
      <c r="E91" s="435"/>
      <c r="F91" s="508" t="s">
        <v>46</v>
      </c>
      <c r="G91" s="509"/>
      <c r="H91" s="509"/>
      <c r="I91" s="509"/>
      <c r="J91" s="509"/>
      <c r="K91" s="509"/>
      <c r="L91" s="509"/>
      <c r="M91" s="509"/>
      <c r="N91" s="509"/>
      <c r="O91" s="509"/>
      <c r="P91" s="509"/>
      <c r="Q91" s="510"/>
      <c r="R91" s="17">
        <v>0</v>
      </c>
    </row>
    <row r="92" spans="1:18" ht="78.75">
      <c r="A92" s="432"/>
      <c r="B92" s="61" t="s">
        <v>78</v>
      </c>
      <c r="C92" s="2" t="s">
        <v>276</v>
      </c>
      <c r="D92" s="457">
        <f t="shared" si="3"/>
        <v>16</v>
      </c>
      <c r="E92" s="458"/>
      <c r="F92" s="459" t="s">
        <v>105</v>
      </c>
      <c r="G92" s="460"/>
      <c r="H92" s="460"/>
      <c r="I92" s="460"/>
      <c r="J92" s="460"/>
      <c r="K92" s="460"/>
      <c r="L92" s="460"/>
      <c r="M92" s="460"/>
      <c r="N92" s="460"/>
      <c r="O92" s="460"/>
      <c r="P92" s="460"/>
      <c r="Q92" s="511"/>
      <c r="R92" s="17">
        <v>0</v>
      </c>
    </row>
    <row r="93" spans="1:18" ht="22.5">
      <c r="A93" s="432"/>
      <c r="B93" s="61" t="s">
        <v>79</v>
      </c>
      <c r="C93" s="3" t="s">
        <v>106</v>
      </c>
      <c r="D93" s="434">
        <f t="shared" si="3"/>
        <v>17</v>
      </c>
      <c r="E93" s="435"/>
      <c r="F93" s="508" t="s">
        <v>48</v>
      </c>
      <c r="G93" s="509"/>
      <c r="H93" s="509"/>
      <c r="I93" s="509"/>
      <c r="J93" s="509"/>
      <c r="K93" s="509"/>
      <c r="L93" s="509"/>
      <c r="M93" s="509"/>
      <c r="N93" s="509"/>
      <c r="O93" s="509"/>
      <c r="P93" s="509"/>
      <c r="Q93" s="510"/>
      <c r="R93" s="17">
        <v>0</v>
      </c>
    </row>
    <row r="94" spans="1:18">
      <c r="A94" s="432"/>
      <c r="B94" s="61" t="s">
        <v>80</v>
      </c>
      <c r="C94" s="3" t="s">
        <v>107</v>
      </c>
      <c r="D94" s="434">
        <f t="shared" si="3"/>
        <v>18</v>
      </c>
      <c r="E94" s="435"/>
      <c r="F94" s="508" t="s">
        <v>49</v>
      </c>
      <c r="G94" s="509"/>
      <c r="H94" s="509"/>
      <c r="I94" s="509"/>
      <c r="J94" s="509"/>
      <c r="K94" s="509"/>
      <c r="L94" s="509"/>
      <c r="M94" s="509"/>
      <c r="N94" s="509"/>
      <c r="O94" s="509"/>
      <c r="P94" s="509"/>
      <c r="Q94" s="510"/>
      <c r="R94" s="17">
        <v>0</v>
      </c>
    </row>
    <row r="95" spans="1:18">
      <c r="A95" s="432"/>
      <c r="B95" s="61" t="s">
        <v>81</v>
      </c>
      <c r="C95" s="3" t="s">
        <v>108</v>
      </c>
      <c r="D95" s="434">
        <f t="shared" si="3"/>
        <v>19</v>
      </c>
      <c r="E95" s="435"/>
      <c r="F95" s="508" t="s">
        <v>109</v>
      </c>
      <c r="G95" s="509"/>
      <c r="H95" s="509"/>
      <c r="I95" s="509"/>
      <c r="J95" s="509"/>
      <c r="K95" s="509"/>
      <c r="L95" s="509"/>
      <c r="M95" s="509"/>
      <c r="N95" s="509"/>
      <c r="O95" s="509"/>
      <c r="P95" s="509"/>
      <c r="Q95" s="510"/>
      <c r="R95" s="17">
        <v>0</v>
      </c>
    </row>
    <row r="96" spans="1:18" ht="13.5" thickBot="1">
      <c r="A96" s="432"/>
      <c r="B96" s="62" t="s">
        <v>82</v>
      </c>
      <c r="C96" s="18">
        <v>768301</v>
      </c>
      <c r="D96" s="434">
        <f t="shared" si="3"/>
        <v>20</v>
      </c>
      <c r="E96" s="435"/>
      <c r="F96" s="512" t="s">
        <v>110</v>
      </c>
      <c r="G96" s="513"/>
      <c r="H96" s="513"/>
      <c r="I96" s="513"/>
      <c r="J96" s="513"/>
      <c r="K96" s="513"/>
      <c r="L96" s="513"/>
      <c r="M96" s="513"/>
      <c r="N96" s="513"/>
      <c r="O96" s="513"/>
      <c r="P96" s="513"/>
      <c r="Q96" s="514"/>
      <c r="R96" s="19">
        <v>0</v>
      </c>
    </row>
    <row r="97" spans="1:18" ht="18.75" customHeight="1" thickBot="1">
      <c r="A97" s="433"/>
      <c r="B97" s="398" t="s">
        <v>137</v>
      </c>
      <c r="C97" s="398"/>
      <c r="D97" s="398"/>
      <c r="E97" s="398"/>
      <c r="F97" s="398"/>
      <c r="G97" s="398"/>
      <c r="H97" s="398"/>
      <c r="I97" s="398"/>
      <c r="J97" s="398"/>
      <c r="K97" s="398"/>
      <c r="L97" s="398"/>
      <c r="M97" s="398"/>
      <c r="N97" s="398"/>
      <c r="O97" s="398"/>
      <c r="P97" s="398"/>
      <c r="Q97" s="400"/>
      <c r="R97" s="54">
        <f>SUM(R75:R96)</f>
        <v>0</v>
      </c>
    </row>
    <row r="98" spans="1:18" ht="13.5" thickBot="1">
      <c r="A98" s="479" t="s">
        <v>160</v>
      </c>
      <c r="B98" s="481" t="s">
        <v>159</v>
      </c>
      <c r="C98" s="484">
        <v>772952</v>
      </c>
      <c r="D98" s="487" t="s">
        <v>124</v>
      </c>
      <c r="E98" s="488"/>
      <c r="F98" s="493" t="s">
        <v>169</v>
      </c>
      <c r="G98" s="494"/>
      <c r="H98" s="494"/>
      <c r="I98" s="494"/>
      <c r="J98" s="494"/>
      <c r="K98" s="494"/>
      <c r="L98" s="494"/>
      <c r="M98" s="494"/>
      <c r="N98" s="494"/>
      <c r="O98" s="494"/>
      <c r="P98" s="494"/>
      <c r="Q98" s="495"/>
      <c r="R98" s="56"/>
    </row>
    <row r="99" spans="1:18" ht="13.5" hidden="1" customHeight="1" thickBot="1">
      <c r="A99" s="480"/>
      <c r="B99" s="482"/>
      <c r="C99" s="485"/>
      <c r="D99" s="489"/>
      <c r="E99" s="490"/>
      <c r="F99" s="496"/>
      <c r="G99" s="497"/>
      <c r="H99" s="497"/>
      <c r="I99" s="497"/>
      <c r="J99" s="497"/>
      <c r="K99" s="497"/>
      <c r="L99" s="497"/>
      <c r="M99" s="497"/>
      <c r="N99" s="497"/>
      <c r="O99" s="497"/>
      <c r="P99" s="497"/>
      <c r="Q99" s="498"/>
      <c r="R99" s="20">
        <v>0</v>
      </c>
    </row>
    <row r="100" spans="1:18" ht="13.5" thickBot="1">
      <c r="A100" s="480"/>
      <c r="B100" s="482"/>
      <c r="C100" s="485"/>
      <c r="D100" s="489"/>
      <c r="E100" s="490"/>
      <c r="F100" s="499"/>
      <c r="G100" s="500"/>
      <c r="H100" s="500"/>
      <c r="I100" s="500"/>
      <c r="J100" s="500"/>
      <c r="K100" s="500"/>
      <c r="L100" s="500"/>
      <c r="M100" s="500"/>
      <c r="N100" s="500"/>
      <c r="O100" s="500"/>
      <c r="P100" s="500"/>
      <c r="Q100" s="501"/>
      <c r="R100" s="56"/>
    </row>
    <row r="101" spans="1:18" ht="14.1" customHeight="1" thickBot="1">
      <c r="A101" s="63">
        <f>SUM(R99:R101)</f>
        <v>0</v>
      </c>
      <c r="B101" s="483"/>
      <c r="C101" s="486"/>
      <c r="D101" s="491"/>
      <c r="E101" s="492"/>
      <c r="F101" s="505" t="s">
        <v>171</v>
      </c>
      <c r="G101" s="506"/>
      <c r="H101" s="506"/>
      <c r="I101" s="506"/>
      <c r="J101" s="506"/>
      <c r="K101" s="506"/>
      <c r="L101" s="506"/>
      <c r="M101" s="506"/>
      <c r="N101" s="506"/>
      <c r="O101" s="506"/>
      <c r="P101" s="506"/>
      <c r="Q101" s="507"/>
      <c r="R101" s="103">
        <f>'Project Subcontractor Budgets'!C55</f>
        <v>0</v>
      </c>
    </row>
    <row r="102" spans="1:18" ht="12.75" customHeight="1" thickBot="1">
      <c r="A102" s="479" t="s">
        <v>161</v>
      </c>
      <c r="B102" s="481" t="s">
        <v>158</v>
      </c>
      <c r="C102" s="484">
        <v>772951</v>
      </c>
      <c r="D102" s="487" t="s">
        <v>925</v>
      </c>
      <c r="E102" s="488"/>
      <c r="F102" s="493" t="s">
        <v>169</v>
      </c>
      <c r="G102" s="494"/>
      <c r="H102" s="494"/>
      <c r="I102" s="494"/>
      <c r="J102" s="494"/>
      <c r="K102" s="494"/>
      <c r="L102" s="494"/>
      <c r="M102" s="494"/>
      <c r="N102" s="494"/>
      <c r="O102" s="494"/>
      <c r="P102" s="494"/>
      <c r="Q102" s="495"/>
      <c r="R102" s="56"/>
    </row>
    <row r="103" spans="1:18" ht="12.75" hidden="1" customHeight="1" thickBot="1">
      <c r="A103" s="480"/>
      <c r="B103" s="482"/>
      <c r="C103" s="485"/>
      <c r="D103" s="489"/>
      <c r="E103" s="490"/>
      <c r="F103" s="496"/>
      <c r="G103" s="497"/>
      <c r="H103" s="497"/>
      <c r="I103" s="497"/>
      <c r="J103" s="497"/>
      <c r="K103" s="497"/>
      <c r="L103" s="497"/>
      <c r="M103" s="497"/>
      <c r="N103" s="497"/>
      <c r="O103" s="497"/>
      <c r="P103" s="497"/>
      <c r="Q103" s="498"/>
      <c r="R103" s="20">
        <v>0</v>
      </c>
    </row>
    <row r="104" spans="1:18" ht="13.5" thickBot="1">
      <c r="A104" s="480"/>
      <c r="B104" s="482"/>
      <c r="C104" s="485"/>
      <c r="D104" s="489"/>
      <c r="E104" s="490"/>
      <c r="F104" s="499"/>
      <c r="G104" s="500"/>
      <c r="H104" s="500"/>
      <c r="I104" s="500"/>
      <c r="J104" s="500"/>
      <c r="K104" s="500"/>
      <c r="L104" s="500"/>
      <c r="M104" s="500"/>
      <c r="N104" s="500"/>
      <c r="O104" s="500"/>
      <c r="P104" s="500"/>
      <c r="Q104" s="501"/>
      <c r="R104" s="56"/>
    </row>
    <row r="105" spans="1:18" ht="14.1" customHeight="1" thickBot="1">
      <c r="A105" s="39">
        <f>SUM(R103:R105)</f>
        <v>0</v>
      </c>
      <c r="B105" s="483"/>
      <c r="C105" s="486"/>
      <c r="D105" s="491"/>
      <c r="E105" s="492"/>
      <c r="F105" s="502" t="s">
        <v>170</v>
      </c>
      <c r="G105" s="503"/>
      <c r="H105" s="503"/>
      <c r="I105" s="503"/>
      <c r="J105" s="503"/>
      <c r="K105" s="503"/>
      <c r="L105" s="503"/>
      <c r="M105" s="503"/>
      <c r="N105" s="503"/>
      <c r="O105" s="503"/>
      <c r="P105" s="503"/>
      <c r="Q105" s="504"/>
      <c r="R105" s="103">
        <f>'Project Subcontractor Budgets'!C54</f>
        <v>0</v>
      </c>
    </row>
    <row r="106" spans="1:18" ht="15" customHeight="1" thickBot="1">
      <c r="A106" s="38" t="s">
        <v>68</v>
      </c>
      <c r="B106" s="37" t="s">
        <v>85</v>
      </c>
      <c r="C106" s="23" t="s">
        <v>60</v>
      </c>
      <c r="D106" s="462">
        <v>23</v>
      </c>
      <c r="E106" s="463"/>
      <c r="F106" s="464" t="s">
        <v>111</v>
      </c>
      <c r="G106" s="465"/>
      <c r="H106" s="465"/>
      <c r="I106" s="465"/>
      <c r="J106" s="465"/>
      <c r="K106" s="465"/>
      <c r="L106" s="465"/>
      <c r="M106" s="465"/>
      <c r="N106" s="465"/>
      <c r="O106" s="465"/>
      <c r="P106" s="465"/>
      <c r="Q106" s="466"/>
      <c r="R106" s="24">
        <v>0</v>
      </c>
    </row>
    <row r="107" spans="1:18" ht="11.25" customHeight="1" thickBot="1">
      <c r="A107" s="39">
        <f>R106</f>
        <v>0</v>
      </c>
      <c r="B107" s="467"/>
      <c r="C107" s="467"/>
      <c r="D107" s="467"/>
      <c r="E107" s="467"/>
      <c r="F107" s="467"/>
      <c r="G107" s="467"/>
      <c r="H107" s="467"/>
      <c r="I107" s="467"/>
      <c r="J107" s="467"/>
      <c r="K107" s="467"/>
      <c r="L107" s="467"/>
      <c r="M107" s="467"/>
      <c r="N107" s="467"/>
      <c r="O107" s="467"/>
      <c r="P107" s="467"/>
      <c r="Q107" s="468"/>
      <c r="R107" s="68"/>
    </row>
    <row r="108" spans="1:18" ht="12" customHeight="1" thickBot="1">
      <c r="A108" s="469"/>
      <c r="B108" s="470"/>
      <c r="C108" s="473" t="s">
        <v>121</v>
      </c>
      <c r="D108" s="474"/>
      <c r="E108" s="474"/>
      <c r="F108" s="474"/>
      <c r="G108" s="474"/>
      <c r="H108" s="474"/>
      <c r="I108" s="474"/>
      <c r="J108" s="474"/>
      <c r="K108" s="474"/>
      <c r="L108" s="474"/>
      <c r="M108" s="474"/>
      <c r="N108" s="474"/>
      <c r="O108" s="474"/>
      <c r="P108" s="474"/>
      <c r="Q108" s="475"/>
      <c r="R108" s="68"/>
    </row>
    <row r="109" spans="1:18" ht="13.5" customHeight="1" thickBot="1">
      <c r="A109" s="471"/>
      <c r="B109" s="472"/>
      <c r="C109" s="476" t="s">
        <v>132</v>
      </c>
      <c r="D109" s="477"/>
      <c r="E109" s="477"/>
      <c r="F109" s="477"/>
      <c r="G109" s="477"/>
      <c r="H109" s="477"/>
      <c r="I109" s="477"/>
      <c r="J109" s="477"/>
      <c r="K109" s="477"/>
      <c r="L109" s="477"/>
      <c r="M109" s="477"/>
      <c r="N109" s="477"/>
      <c r="O109" s="477"/>
      <c r="P109" s="477"/>
      <c r="Q109" s="478"/>
      <c r="R109" s="69"/>
    </row>
    <row r="110" spans="1:18" ht="12.75" customHeight="1">
      <c r="A110" s="401" t="s">
        <v>227</v>
      </c>
      <c r="B110" s="64" t="s">
        <v>86</v>
      </c>
      <c r="C110" s="28" t="s">
        <v>112</v>
      </c>
      <c r="D110" s="449">
        <v>24</v>
      </c>
      <c r="E110" s="450"/>
      <c r="F110" s="451" t="s">
        <v>30</v>
      </c>
      <c r="G110" s="452"/>
      <c r="H110" s="452"/>
      <c r="I110" s="452"/>
      <c r="J110" s="452"/>
      <c r="K110" s="452"/>
      <c r="L110" s="452"/>
      <c r="M110" s="452"/>
      <c r="N110" s="452"/>
      <c r="O110" s="452"/>
      <c r="P110" s="452"/>
      <c r="Q110" s="453"/>
      <c r="R110" s="29">
        <v>0</v>
      </c>
    </row>
    <row r="111" spans="1:18">
      <c r="A111" s="406"/>
      <c r="B111" s="65" t="s">
        <v>87</v>
      </c>
      <c r="C111" s="25" t="s">
        <v>113</v>
      </c>
      <c r="D111" s="434">
        <f t="shared" ref="D111:D124" si="4">D110+1</f>
        <v>25</v>
      </c>
      <c r="E111" s="435"/>
      <c r="F111" s="436" t="s">
        <v>31</v>
      </c>
      <c r="G111" s="437"/>
      <c r="H111" s="437"/>
      <c r="I111" s="437"/>
      <c r="J111" s="437"/>
      <c r="K111" s="437"/>
      <c r="L111" s="437"/>
      <c r="M111" s="437"/>
      <c r="N111" s="437"/>
      <c r="O111" s="437"/>
      <c r="P111" s="437"/>
      <c r="Q111" s="438"/>
      <c r="R111" s="20">
        <v>0</v>
      </c>
    </row>
    <row r="112" spans="1:18">
      <c r="A112" s="406"/>
      <c r="B112" s="65" t="s">
        <v>88</v>
      </c>
      <c r="C112" s="25" t="s">
        <v>114</v>
      </c>
      <c r="D112" s="434">
        <f t="shared" si="4"/>
        <v>26</v>
      </c>
      <c r="E112" s="435"/>
      <c r="F112" s="436" t="s">
        <v>32</v>
      </c>
      <c r="G112" s="437"/>
      <c r="H112" s="437"/>
      <c r="I112" s="437"/>
      <c r="J112" s="437"/>
      <c r="K112" s="437"/>
      <c r="L112" s="437"/>
      <c r="M112" s="437"/>
      <c r="N112" s="437"/>
      <c r="O112" s="437"/>
      <c r="P112" s="437"/>
      <c r="Q112" s="438"/>
      <c r="R112" s="20">
        <v>0</v>
      </c>
    </row>
    <row r="113" spans="1:18">
      <c r="A113" s="406"/>
      <c r="B113" s="65" t="s">
        <v>89</v>
      </c>
      <c r="C113" s="26">
        <v>711171</v>
      </c>
      <c r="D113" s="434">
        <f t="shared" si="4"/>
        <v>27</v>
      </c>
      <c r="E113" s="435"/>
      <c r="F113" s="439" t="s">
        <v>33</v>
      </c>
      <c r="G113" s="440"/>
      <c r="H113" s="440"/>
      <c r="I113" s="440"/>
      <c r="J113" s="440"/>
      <c r="K113" s="440"/>
      <c r="L113" s="440"/>
      <c r="M113" s="440"/>
      <c r="N113" s="440"/>
      <c r="O113" s="440"/>
      <c r="P113" s="440"/>
      <c r="Q113" s="441"/>
      <c r="R113" s="20">
        <v>0</v>
      </c>
    </row>
    <row r="114" spans="1:18">
      <c r="A114" s="406"/>
      <c r="B114" s="65" t="s">
        <v>90</v>
      </c>
      <c r="C114" s="25" t="s">
        <v>115</v>
      </c>
      <c r="D114" s="434">
        <f t="shared" si="4"/>
        <v>28</v>
      </c>
      <c r="E114" s="435"/>
      <c r="F114" s="436" t="s">
        <v>34</v>
      </c>
      <c r="G114" s="437"/>
      <c r="H114" s="437"/>
      <c r="I114" s="437"/>
      <c r="J114" s="437"/>
      <c r="K114" s="437"/>
      <c r="L114" s="437"/>
      <c r="M114" s="437"/>
      <c r="N114" s="437"/>
      <c r="O114" s="437"/>
      <c r="P114" s="437"/>
      <c r="Q114" s="438"/>
      <c r="R114" s="20">
        <v>0</v>
      </c>
    </row>
    <row r="115" spans="1:18">
      <c r="A115" s="406"/>
      <c r="B115" s="65" t="s">
        <v>91</v>
      </c>
      <c r="C115" s="26">
        <v>773821</v>
      </c>
      <c r="D115" s="434">
        <f t="shared" si="4"/>
        <v>29</v>
      </c>
      <c r="E115" s="435"/>
      <c r="F115" s="439" t="s">
        <v>35</v>
      </c>
      <c r="G115" s="440"/>
      <c r="H115" s="440"/>
      <c r="I115" s="440"/>
      <c r="J115" s="440"/>
      <c r="K115" s="440"/>
      <c r="L115" s="440"/>
      <c r="M115" s="440"/>
      <c r="N115" s="440"/>
      <c r="O115" s="440"/>
      <c r="P115" s="440"/>
      <c r="Q115" s="441"/>
      <c r="R115" s="20">
        <v>0</v>
      </c>
    </row>
    <row r="116" spans="1:18">
      <c r="A116" s="406"/>
      <c r="B116" s="200" t="s">
        <v>244</v>
      </c>
      <c r="C116" s="26">
        <v>773810</v>
      </c>
      <c r="D116" s="434">
        <f>D115+1</f>
        <v>30</v>
      </c>
      <c r="E116" s="435"/>
      <c r="F116" s="454" t="s">
        <v>246</v>
      </c>
      <c r="G116" s="455"/>
      <c r="H116" s="455"/>
      <c r="I116" s="455"/>
      <c r="J116" s="455"/>
      <c r="K116" s="455"/>
      <c r="L116" s="455"/>
      <c r="M116" s="455"/>
      <c r="N116" s="455"/>
      <c r="O116" s="455"/>
      <c r="P116" s="455"/>
      <c r="Q116" s="456"/>
      <c r="R116" s="20">
        <v>0</v>
      </c>
    </row>
    <row r="117" spans="1:18" ht="22.5">
      <c r="A117" s="448"/>
      <c r="B117" s="289" t="s">
        <v>92</v>
      </c>
      <c r="C117" s="262" t="s">
        <v>277</v>
      </c>
      <c r="D117" s="457">
        <f>D116+1</f>
        <v>31</v>
      </c>
      <c r="E117" s="458"/>
      <c r="F117" s="459" t="s">
        <v>36</v>
      </c>
      <c r="G117" s="460"/>
      <c r="H117" s="460"/>
      <c r="I117" s="460"/>
      <c r="J117" s="460"/>
      <c r="K117" s="460"/>
      <c r="L117" s="460"/>
      <c r="M117" s="460"/>
      <c r="N117" s="460"/>
      <c r="O117" s="460"/>
      <c r="P117" s="460"/>
      <c r="Q117" s="461"/>
      <c r="R117" s="20">
        <v>0</v>
      </c>
    </row>
    <row r="118" spans="1:18">
      <c r="A118" s="406"/>
      <c r="B118" s="65" t="s">
        <v>93</v>
      </c>
      <c r="C118" s="26">
        <v>711196</v>
      </c>
      <c r="D118" s="434">
        <f>D117+1</f>
        <v>32</v>
      </c>
      <c r="E118" s="435"/>
      <c r="F118" s="439" t="s">
        <v>39</v>
      </c>
      <c r="G118" s="440"/>
      <c r="H118" s="440"/>
      <c r="I118" s="440"/>
      <c r="J118" s="440"/>
      <c r="K118" s="440"/>
      <c r="L118" s="440"/>
      <c r="M118" s="440"/>
      <c r="N118" s="440"/>
      <c r="O118" s="440"/>
      <c r="P118" s="440"/>
      <c r="Q118" s="441"/>
      <c r="R118" s="20">
        <v>0</v>
      </c>
    </row>
    <row r="119" spans="1:18">
      <c r="A119" s="406"/>
      <c r="B119" s="65" t="s">
        <v>94</v>
      </c>
      <c r="C119" s="25" t="s">
        <v>116</v>
      </c>
      <c r="D119" s="434">
        <f t="shared" si="4"/>
        <v>33</v>
      </c>
      <c r="E119" s="435"/>
      <c r="F119" s="439" t="s">
        <v>41</v>
      </c>
      <c r="G119" s="440"/>
      <c r="H119" s="440"/>
      <c r="I119" s="440"/>
      <c r="J119" s="440"/>
      <c r="K119" s="440"/>
      <c r="L119" s="440"/>
      <c r="M119" s="440"/>
      <c r="N119" s="440"/>
      <c r="O119" s="440"/>
      <c r="P119" s="440"/>
      <c r="Q119" s="441"/>
      <c r="R119" s="20">
        <v>0</v>
      </c>
    </row>
    <row r="120" spans="1:18">
      <c r="A120" s="432">
        <f>R125</f>
        <v>0</v>
      </c>
      <c r="B120" s="65" t="s">
        <v>95</v>
      </c>
      <c r="C120" s="25" t="s">
        <v>117</v>
      </c>
      <c r="D120" s="434">
        <f t="shared" si="4"/>
        <v>34</v>
      </c>
      <c r="E120" s="435"/>
      <c r="F120" s="436" t="s">
        <v>43</v>
      </c>
      <c r="G120" s="437"/>
      <c r="H120" s="437"/>
      <c r="I120" s="437"/>
      <c r="J120" s="437"/>
      <c r="K120" s="437"/>
      <c r="L120" s="437"/>
      <c r="M120" s="437"/>
      <c r="N120" s="437"/>
      <c r="O120" s="437"/>
      <c r="P120" s="437"/>
      <c r="Q120" s="438"/>
      <c r="R120" s="20">
        <v>0</v>
      </c>
    </row>
    <row r="121" spans="1:18">
      <c r="A121" s="432"/>
      <c r="B121" s="65" t="s">
        <v>96</v>
      </c>
      <c r="C121" s="25" t="s">
        <v>118</v>
      </c>
      <c r="D121" s="434">
        <f t="shared" si="4"/>
        <v>35</v>
      </c>
      <c r="E121" s="435"/>
      <c r="F121" s="439" t="s">
        <v>245</v>
      </c>
      <c r="G121" s="440"/>
      <c r="H121" s="440"/>
      <c r="I121" s="440"/>
      <c r="J121" s="440"/>
      <c r="K121" s="440"/>
      <c r="L121" s="440"/>
      <c r="M121" s="440"/>
      <c r="N121" s="440"/>
      <c r="O121" s="440"/>
      <c r="P121" s="440"/>
      <c r="Q121" s="441"/>
      <c r="R121" s="20">
        <v>0</v>
      </c>
    </row>
    <row r="122" spans="1:18">
      <c r="A122" s="432"/>
      <c r="B122" s="65" t="s">
        <v>97</v>
      </c>
      <c r="C122" s="25" t="s">
        <v>119</v>
      </c>
      <c r="D122" s="434">
        <f t="shared" si="4"/>
        <v>36</v>
      </c>
      <c r="E122" s="435"/>
      <c r="F122" s="439" t="s">
        <v>9</v>
      </c>
      <c r="G122" s="440"/>
      <c r="H122" s="440"/>
      <c r="I122" s="440"/>
      <c r="J122" s="440"/>
      <c r="K122" s="440"/>
      <c r="L122" s="440"/>
      <c r="M122" s="440"/>
      <c r="N122" s="440"/>
      <c r="O122" s="440"/>
      <c r="P122" s="440"/>
      <c r="Q122" s="441"/>
      <c r="R122" s="20">
        <v>0</v>
      </c>
    </row>
    <row r="123" spans="1:18">
      <c r="A123" s="432"/>
      <c r="B123" s="65" t="s">
        <v>98</v>
      </c>
      <c r="C123" s="26">
        <v>711440</v>
      </c>
      <c r="D123" s="434">
        <f t="shared" si="4"/>
        <v>37</v>
      </c>
      <c r="E123" s="435"/>
      <c r="F123" s="436" t="s">
        <v>120</v>
      </c>
      <c r="G123" s="437"/>
      <c r="H123" s="437"/>
      <c r="I123" s="437"/>
      <c r="J123" s="437"/>
      <c r="K123" s="437"/>
      <c r="L123" s="437"/>
      <c r="M123" s="437"/>
      <c r="N123" s="437"/>
      <c r="O123" s="437"/>
      <c r="P123" s="437"/>
      <c r="Q123" s="438"/>
      <c r="R123" s="20">
        <v>0</v>
      </c>
    </row>
    <row r="124" spans="1:18" ht="13.5" thickBot="1">
      <c r="A124" s="432"/>
      <c r="B124" s="41" t="s">
        <v>123</v>
      </c>
      <c r="C124" s="27" t="s">
        <v>62</v>
      </c>
      <c r="D124" s="442">
        <f t="shared" si="4"/>
        <v>38</v>
      </c>
      <c r="E124" s="443"/>
      <c r="F124" s="444" t="s">
        <v>50</v>
      </c>
      <c r="G124" s="445"/>
      <c r="H124" s="445"/>
      <c r="I124" s="445"/>
      <c r="J124" s="445"/>
      <c r="K124" s="445"/>
      <c r="L124" s="445"/>
      <c r="M124" s="445"/>
      <c r="N124" s="445"/>
      <c r="O124" s="445"/>
      <c r="P124" s="445"/>
      <c r="Q124" s="446"/>
      <c r="R124" s="21">
        <v>0</v>
      </c>
    </row>
    <row r="125" spans="1:18" ht="15" customHeight="1" thickBot="1">
      <c r="A125" s="433"/>
      <c r="B125" s="398" t="s">
        <v>136</v>
      </c>
      <c r="C125" s="398"/>
      <c r="D125" s="398"/>
      <c r="E125" s="398"/>
      <c r="F125" s="398"/>
      <c r="G125" s="398"/>
      <c r="H125" s="398"/>
      <c r="I125" s="398"/>
      <c r="J125" s="398"/>
      <c r="K125" s="398"/>
      <c r="L125" s="398"/>
      <c r="M125" s="398"/>
      <c r="N125" s="398"/>
      <c r="O125" s="398"/>
      <c r="P125" s="398"/>
      <c r="Q125" s="447"/>
      <c r="R125" s="53">
        <f>SUM(R110:R124)</f>
        <v>0</v>
      </c>
    </row>
    <row r="126" spans="1:18" s="163" customFormat="1" ht="20.25" customHeight="1" thickBot="1">
      <c r="A126" s="401" t="s">
        <v>228</v>
      </c>
      <c r="B126" s="404" t="s">
        <v>145</v>
      </c>
      <c r="C126" s="404"/>
      <c r="D126" s="404"/>
      <c r="E126" s="404"/>
      <c r="F126" s="404"/>
      <c r="G126" s="404"/>
      <c r="H126" s="404"/>
      <c r="I126" s="404"/>
      <c r="J126" s="404"/>
      <c r="K126" s="404"/>
      <c r="L126" s="404"/>
      <c r="M126" s="404"/>
      <c r="N126" s="404"/>
      <c r="O126" s="404"/>
      <c r="P126" s="404"/>
      <c r="Q126" s="404"/>
      <c r="R126" s="405"/>
    </row>
    <row r="127" spans="1:18" ht="13.5" thickBot="1">
      <c r="A127" s="406"/>
      <c r="B127" s="408" t="s">
        <v>99</v>
      </c>
      <c r="C127" s="410" t="s">
        <v>29</v>
      </c>
      <c r="D127" s="413" t="s">
        <v>240</v>
      </c>
      <c r="E127" s="413"/>
      <c r="F127" s="413"/>
      <c r="G127" s="413"/>
      <c r="H127" s="413"/>
      <c r="I127" s="413"/>
      <c r="J127" s="413"/>
      <c r="K127" s="413"/>
      <c r="L127" s="413"/>
      <c r="M127" s="413"/>
      <c r="N127" s="413"/>
      <c r="O127" s="414"/>
      <c r="P127" s="414"/>
      <c r="Q127" s="415"/>
      <c r="R127" s="57"/>
    </row>
    <row r="128" spans="1:18">
      <c r="A128" s="406"/>
      <c r="B128" s="409"/>
      <c r="C128" s="411"/>
      <c r="D128" s="419" t="s">
        <v>53</v>
      </c>
      <c r="E128" s="420"/>
      <c r="F128" s="421"/>
      <c r="G128" s="421"/>
      <c r="H128" s="421"/>
      <c r="I128" s="421"/>
      <c r="J128" s="421"/>
      <c r="K128" s="421"/>
      <c r="L128" s="421"/>
      <c r="M128" s="421"/>
      <c r="N128" s="422"/>
      <c r="O128" s="423"/>
      <c r="P128" s="424"/>
      <c r="Q128" s="425"/>
      <c r="R128" s="58"/>
    </row>
    <row r="129" spans="1:18">
      <c r="A129" s="406"/>
      <c r="B129" s="409"/>
      <c r="C129" s="411"/>
      <c r="D129" s="426" t="s">
        <v>6</v>
      </c>
      <c r="E129" s="427"/>
      <c r="F129" s="428"/>
      <c r="G129" s="428"/>
      <c r="H129" s="428"/>
      <c r="I129" s="428"/>
      <c r="J129" s="428"/>
      <c r="K129" s="428"/>
      <c r="L129" s="428"/>
      <c r="M129" s="428"/>
      <c r="N129" s="429"/>
      <c r="O129" s="430" t="s">
        <v>142</v>
      </c>
      <c r="P129" s="430"/>
      <c r="Q129" s="431"/>
      <c r="R129" s="72">
        <v>0</v>
      </c>
    </row>
    <row r="130" spans="1:18" ht="13.5" thickBot="1">
      <c r="A130" s="101">
        <f>R129</f>
        <v>0</v>
      </c>
      <c r="B130" s="409"/>
      <c r="C130" s="412"/>
      <c r="D130" s="391" t="s">
        <v>8</v>
      </c>
      <c r="E130" s="392"/>
      <c r="F130" s="393"/>
      <c r="G130" s="393"/>
      <c r="H130" s="393"/>
      <c r="I130" s="393"/>
      <c r="J130" s="393"/>
      <c r="K130" s="393"/>
      <c r="L130" s="393"/>
      <c r="M130" s="393"/>
      <c r="N130" s="394"/>
      <c r="O130" s="395"/>
      <c r="P130" s="396"/>
      <c r="Q130" s="397"/>
      <c r="R130" s="59"/>
    </row>
    <row r="131" spans="1:18" s="164" customFormat="1" ht="16.5" customHeight="1" thickBot="1">
      <c r="A131" s="372" t="s">
        <v>141</v>
      </c>
      <c r="B131" s="398"/>
      <c r="C131" s="398"/>
      <c r="D131" s="399"/>
      <c r="E131" s="399"/>
      <c r="F131" s="399"/>
      <c r="G131" s="399"/>
      <c r="H131" s="399"/>
      <c r="I131" s="399"/>
      <c r="J131" s="399"/>
      <c r="K131" s="399"/>
      <c r="L131" s="399"/>
      <c r="M131" s="399"/>
      <c r="N131" s="399"/>
      <c r="O131" s="398"/>
      <c r="P131" s="398"/>
      <c r="Q131" s="400"/>
      <c r="R131" s="52">
        <f>(R73+R97+R125+R129) + SUM(R101:R106)</f>
        <v>0</v>
      </c>
    </row>
    <row r="132" spans="1:18" s="163" customFormat="1" ht="15.75" customHeight="1" thickBot="1">
      <c r="A132" s="401" t="s">
        <v>69</v>
      </c>
      <c r="B132" s="403" t="s">
        <v>143</v>
      </c>
      <c r="C132" s="404"/>
      <c r="D132" s="404"/>
      <c r="E132" s="404"/>
      <c r="F132" s="404"/>
      <c r="G132" s="404"/>
      <c r="H132" s="404"/>
      <c r="I132" s="404"/>
      <c r="J132" s="404"/>
      <c r="K132" s="404"/>
      <c r="L132" s="404"/>
      <c r="M132" s="404"/>
      <c r="N132" s="404"/>
      <c r="O132" s="404"/>
      <c r="P132" s="404"/>
      <c r="Q132" s="404"/>
      <c r="R132" s="405"/>
    </row>
    <row r="133" spans="1:18" ht="15" customHeight="1" thickBot="1">
      <c r="A133" s="402"/>
      <c r="B133" s="408" t="s">
        <v>100</v>
      </c>
      <c r="C133" s="410">
        <v>757003</v>
      </c>
      <c r="D133" s="382" t="s">
        <v>122</v>
      </c>
      <c r="E133" s="383"/>
      <c r="F133" s="384"/>
      <c r="G133" s="417">
        <f>'Project Budget Overview'!D11</f>
        <v>0</v>
      </c>
      <c r="H133" s="418"/>
      <c r="I133" s="378" t="s">
        <v>17</v>
      </c>
      <c r="J133" s="379"/>
      <c r="K133" s="380"/>
      <c r="L133" s="380"/>
      <c r="M133" s="380"/>
      <c r="N133" s="380"/>
      <c r="O133" s="380"/>
      <c r="P133" s="380"/>
      <c r="Q133" s="381"/>
      <c r="R133" s="44">
        <f>R131</f>
        <v>0</v>
      </c>
    </row>
    <row r="134" spans="1:18" ht="15" customHeight="1" thickBot="1">
      <c r="A134" s="402"/>
      <c r="B134" s="416"/>
      <c r="C134" s="412"/>
      <c r="D134" s="382" t="s">
        <v>154</v>
      </c>
      <c r="E134" s="383"/>
      <c r="F134" s="384"/>
      <c r="G134" s="385">
        <f>'Project Budget Overview'!D10</f>
        <v>0</v>
      </c>
      <c r="H134" s="386"/>
      <c r="I134" s="386"/>
      <c r="J134" s="387"/>
      <c r="K134" s="388" t="s">
        <v>155</v>
      </c>
      <c r="L134" s="389"/>
      <c r="M134" s="389"/>
      <c r="N134" s="389"/>
      <c r="O134" s="389"/>
      <c r="P134" s="389"/>
      <c r="Q134" s="390"/>
      <c r="R134" s="148">
        <f>R133*G133</f>
        <v>0</v>
      </c>
    </row>
    <row r="135" spans="1:18" ht="13.5" hidden="1" thickBot="1">
      <c r="A135" s="92"/>
      <c r="B135" s="93"/>
      <c r="C135" s="94"/>
      <c r="D135" s="4"/>
      <c r="E135" s="4"/>
      <c r="F135" s="1"/>
      <c r="G135" s="1"/>
      <c r="H135" s="1"/>
      <c r="I135" s="1"/>
      <c r="J135" s="370"/>
      <c r="K135" s="370"/>
      <c r="L135" s="98"/>
      <c r="M135" s="371"/>
      <c r="N135" s="371"/>
      <c r="O135" s="1"/>
      <c r="P135" s="1"/>
      <c r="Q135" s="40"/>
      <c r="R135" s="45"/>
    </row>
    <row r="136" spans="1:18" ht="13.5" hidden="1" thickBot="1">
      <c r="A136" s="95"/>
      <c r="B136" s="93"/>
      <c r="C136" s="94"/>
      <c r="D136" s="1"/>
      <c r="E136" s="1"/>
      <c r="F136" s="1"/>
      <c r="G136" s="1"/>
      <c r="H136" s="1"/>
      <c r="I136" s="1"/>
      <c r="J136" s="370"/>
      <c r="K136" s="370"/>
      <c r="L136" s="98"/>
      <c r="M136" s="371"/>
      <c r="N136" s="371"/>
      <c r="O136" s="1"/>
      <c r="P136" s="1"/>
      <c r="Q136" s="100"/>
      <c r="R136" s="96"/>
    </row>
    <row r="137" spans="1:18" ht="17.25" customHeight="1" thickBot="1">
      <c r="A137" s="73">
        <f>R137</f>
        <v>0</v>
      </c>
      <c r="B137" s="372" t="s">
        <v>139</v>
      </c>
      <c r="C137" s="373"/>
      <c r="D137" s="373"/>
      <c r="E137" s="373"/>
      <c r="F137" s="373"/>
      <c r="G137" s="373"/>
      <c r="H137" s="373"/>
      <c r="I137" s="373"/>
      <c r="J137" s="373"/>
      <c r="K137" s="373"/>
      <c r="L137" s="373"/>
      <c r="M137" s="373"/>
      <c r="N137" s="373"/>
      <c r="O137" s="373"/>
      <c r="P137" s="373"/>
      <c r="Q137" s="374"/>
      <c r="R137" s="97">
        <f>R134</f>
        <v>0</v>
      </c>
    </row>
    <row r="138" spans="1:18" s="163" customFormat="1" ht="13.5" thickBot="1">
      <c r="A138" s="43"/>
      <c r="B138" s="375" t="s">
        <v>144</v>
      </c>
      <c r="C138" s="376"/>
      <c r="D138" s="376"/>
      <c r="E138" s="376"/>
      <c r="F138" s="376"/>
      <c r="G138" s="376"/>
      <c r="H138" s="376"/>
      <c r="I138" s="376"/>
      <c r="J138" s="376"/>
      <c r="K138" s="376"/>
      <c r="L138" s="376"/>
      <c r="M138" s="376"/>
      <c r="N138" s="376"/>
      <c r="O138" s="376"/>
      <c r="P138" s="376"/>
      <c r="Q138" s="377"/>
      <c r="R138" s="51">
        <f>SUM(R131,R137)</f>
        <v>0</v>
      </c>
    </row>
  </sheetData>
  <mergeCells count="224">
    <mergeCell ref="A74:A90"/>
    <mergeCell ref="D74:R74"/>
    <mergeCell ref="D75:E75"/>
    <mergeCell ref="F75:Q75"/>
    <mergeCell ref="D76:E76"/>
    <mergeCell ref="F76:Q76"/>
    <mergeCell ref="D77:E77"/>
    <mergeCell ref="F77:Q77"/>
    <mergeCell ref="B78:B82"/>
    <mergeCell ref="D78:E78"/>
    <mergeCell ref="F78:Q78"/>
    <mergeCell ref="D79:E79"/>
    <mergeCell ref="F79:Q79"/>
    <mergeCell ref="C85:C86"/>
    <mergeCell ref="D85:E86"/>
    <mergeCell ref="F85:Q85"/>
    <mergeCell ref="D90:E90"/>
    <mergeCell ref="F86:Q86"/>
    <mergeCell ref="A36:A73"/>
    <mergeCell ref="D4:J4"/>
    <mergeCell ref="A7:A35"/>
    <mergeCell ref="D20:K20"/>
    <mergeCell ref="D22:K22"/>
    <mergeCell ref="G69:Q69"/>
    <mergeCell ref="G60:R60"/>
    <mergeCell ref="D68:E68"/>
    <mergeCell ref="G6:R6"/>
    <mergeCell ref="E5:F5"/>
    <mergeCell ref="G66:Q66"/>
    <mergeCell ref="G5:R5"/>
    <mergeCell ref="G48:J48"/>
    <mergeCell ref="G50:J50"/>
    <mergeCell ref="G39:J39"/>
    <mergeCell ref="G41:J41"/>
    <mergeCell ref="G52:J52"/>
    <mergeCell ref="G54:J54"/>
    <mergeCell ref="B60:D60"/>
    <mergeCell ref="D55:K55"/>
    <mergeCell ref="D65:E65"/>
    <mergeCell ref="B7:B59"/>
    <mergeCell ref="G7:J7"/>
    <mergeCell ref="G9:J9"/>
    <mergeCell ref="A1:R1"/>
    <mergeCell ref="A2:B2"/>
    <mergeCell ref="C2:I2"/>
    <mergeCell ref="L2:R2"/>
    <mergeCell ref="A3:B3"/>
    <mergeCell ref="C3:F3"/>
    <mergeCell ref="G3:K3"/>
    <mergeCell ref="L3:N3"/>
    <mergeCell ref="O3:Q3"/>
    <mergeCell ref="G11:J11"/>
    <mergeCell ref="G13:J13"/>
    <mergeCell ref="G15:J15"/>
    <mergeCell ref="G17:J17"/>
    <mergeCell ref="D24:K24"/>
    <mergeCell ref="D18:K18"/>
    <mergeCell ref="D26:K26"/>
    <mergeCell ref="D28:K28"/>
    <mergeCell ref="G19:J19"/>
    <mergeCell ref="G21:J21"/>
    <mergeCell ref="G23:J23"/>
    <mergeCell ref="D47:R47"/>
    <mergeCell ref="D46:K46"/>
    <mergeCell ref="G43:J43"/>
    <mergeCell ref="G45:J45"/>
    <mergeCell ref="D38:K38"/>
    <mergeCell ref="D40:K40"/>
    <mergeCell ref="D36:K36"/>
    <mergeCell ref="G25:J25"/>
    <mergeCell ref="G27:J27"/>
    <mergeCell ref="G29:J29"/>
    <mergeCell ref="G33:J33"/>
    <mergeCell ref="G35:J35"/>
    <mergeCell ref="G31:J31"/>
    <mergeCell ref="D30:K30"/>
    <mergeCell ref="D32:K32"/>
    <mergeCell ref="D34:K34"/>
    <mergeCell ref="G37:J37"/>
    <mergeCell ref="G56:J56"/>
    <mergeCell ref="C72:Q72"/>
    <mergeCell ref="B73:Q73"/>
    <mergeCell ref="B61:Q61"/>
    <mergeCell ref="B62:Q62"/>
    <mergeCell ref="B63:B69"/>
    <mergeCell ref="D67:E67"/>
    <mergeCell ref="G67:Q67"/>
    <mergeCell ref="G58:J58"/>
    <mergeCell ref="D66:E66"/>
    <mergeCell ref="D59:K59"/>
    <mergeCell ref="C69:E69"/>
    <mergeCell ref="G65:Q65"/>
    <mergeCell ref="D63:R63"/>
    <mergeCell ref="D64:E64"/>
    <mergeCell ref="G64:Q64"/>
    <mergeCell ref="G68:Q68"/>
    <mergeCell ref="D96:E96"/>
    <mergeCell ref="F96:Q96"/>
    <mergeCell ref="F89:Q89"/>
    <mergeCell ref="D89:E89"/>
    <mergeCell ref="D81:E81"/>
    <mergeCell ref="F81:Q81"/>
    <mergeCell ref="D57:K57"/>
    <mergeCell ref="D70:Q70"/>
    <mergeCell ref="B71:Q71"/>
    <mergeCell ref="F82:Q82"/>
    <mergeCell ref="D83:E83"/>
    <mergeCell ref="F83:Q83"/>
    <mergeCell ref="D84:E84"/>
    <mergeCell ref="F84:Q84"/>
    <mergeCell ref="D82:E82"/>
    <mergeCell ref="F90:Q90"/>
    <mergeCell ref="D80:E80"/>
    <mergeCell ref="F80:Q80"/>
    <mergeCell ref="D87:E87"/>
    <mergeCell ref="F87:Q87"/>
    <mergeCell ref="B83:B88"/>
    <mergeCell ref="D88:E88"/>
    <mergeCell ref="F88:Q88"/>
    <mergeCell ref="A102:A104"/>
    <mergeCell ref="B102:B105"/>
    <mergeCell ref="C102:C105"/>
    <mergeCell ref="D102:E105"/>
    <mergeCell ref="F102:Q104"/>
    <mergeCell ref="F105:Q105"/>
    <mergeCell ref="B97:Q97"/>
    <mergeCell ref="A98:A100"/>
    <mergeCell ref="B98:B101"/>
    <mergeCell ref="C98:C101"/>
    <mergeCell ref="D98:E101"/>
    <mergeCell ref="F98:Q100"/>
    <mergeCell ref="F101:Q101"/>
    <mergeCell ref="A91:A97"/>
    <mergeCell ref="D93:E93"/>
    <mergeCell ref="F93:Q93"/>
    <mergeCell ref="D94:E94"/>
    <mergeCell ref="F94:Q94"/>
    <mergeCell ref="D95:E95"/>
    <mergeCell ref="F95:Q95"/>
    <mergeCell ref="D91:E91"/>
    <mergeCell ref="F91:Q91"/>
    <mergeCell ref="D92:E92"/>
    <mergeCell ref="F92:Q92"/>
    <mergeCell ref="F117:Q117"/>
    <mergeCell ref="D118:E118"/>
    <mergeCell ref="F118:Q118"/>
    <mergeCell ref="D106:E106"/>
    <mergeCell ref="F106:Q106"/>
    <mergeCell ref="B107:Q107"/>
    <mergeCell ref="A108:B109"/>
    <mergeCell ref="C108:Q108"/>
    <mergeCell ref="C109:Q109"/>
    <mergeCell ref="F122:Q122"/>
    <mergeCell ref="D123:E123"/>
    <mergeCell ref="F123:Q123"/>
    <mergeCell ref="D124:E124"/>
    <mergeCell ref="F124:Q124"/>
    <mergeCell ref="B125:Q125"/>
    <mergeCell ref="A110:A119"/>
    <mergeCell ref="D110:E110"/>
    <mergeCell ref="F110:Q110"/>
    <mergeCell ref="D111:E111"/>
    <mergeCell ref="F111:Q111"/>
    <mergeCell ref="D112:E112"/>
    <mergeCell ref="F112:Q112"/>
    <mergeCell ref="D113:E113"/>
    <mergeCell ref="F113:Q113"/>
    <mergeCell ref="D114:E114"/>
    <mergeCell ref="D119:E119"/>
    <mergeCell ref="F119:Q119"/>
    <mergeCell ref="D116:E116"/>
    <mergeCell ref="F116:Q116"/>
    <mergeCell ref="F114:Q114"/>
    <mergeCell ref="D115:E115"/>
    <mergeCell ref="F115:Q115"/>
    <mergeCell ref="D117:E117"/>
    <mergeCell ref="A126:A129"/>
    <mergeCell ref="D42:K42"/>
    <mergeCell ref="D44:K44"/>
    <mergeCell ref="B126:R126"/>
    <mergeCell ref="B127:B130"/>
    <mergeCell ref="C127:C130"/>
    <mergeCell ref="D127:N127"/>
    <mergeCell ref="O127:Q127"/>
    <mergeCell ref="B133:B134"/>
    <mergeCell ref="C133:C134"/>
    <mergeCell ref="D133:F133"/>
    <mergeCell ref="G133:H133"/>
    <mergeCell ref="D128:E128"/>
    <mergeCell ref="F128:N128"/>
    <mergeCell ref="O128:Q128"/>
    <mergeCell ref="D129:E129"/>
    <mergeCell ref="F129:N129"/>
    <mergeCell ref="O129:Q129"/>
    <mergeCell ref="A120:A125"/>
    <mergeCell ref="D120:E120"/>
    <mergeCell ref="F120:Q120"/>
    <mergeCell ref="D121:E121"/>
    <mergeCell ref="F121:Q121"/>
    <mergeCell ref="D122:E122"/>
    <mergeCell ref="D49:K49"/>
    <mergeCell ref="D51:K51"/>
    <mergeCell ref="D53:K53"/>
    <mergeCell ref="J136:K136"/>
    <mergeCell ref="M136:N136"/>
    <mergeCell ref="B137:Q137"/>
    <mergeCell ref="B138:Q138"/>
    <mergeCell ref="D8:K8"/>
    <mergeCell ref="D10:K10"/>
    <mergeCell ref="D12:K12"/>
    <mergeCell ref="D14:K14"/>
    <mergeCell ref="D16:K16"/>
    <mergeCell ref="I133:Q133"/>
    <mergeCell ref="D134:F134"/>
    <mergeCell ref="G134:J134"/>
    <mergeCell ref="K134:Q134"/>
    <mergeCell ref="J135:K135"/>
    <mergeCell ref="M135:N135"/>
    <mergeCell ref="D130:E130"/>
    <mergeCell ref="F130:N130"/>
    <mergeCell ref="O130:Q130"/>
    <mergeCell ref="A131:Q131"/>
    <mergeCell ref="A132:A134"/>
    <mergeCell ref="B132:R132"/>
  </mergeCells>
  <pageMargins left="0.5" right="0.5" top="0.5" bottom="0.5" header="0.5" footer="0.5"/>
  <pageSetup scale="34" orientation="portrait" r:id="rId1"/>
  <headerFooter alignWithMargins="0">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38"/>
  <sheetViews>
    <sheetView topLeftCell="B1" zoomScaleNormal="100" workbookViewId="0">
      <selection activeCell="D92" sqref="D92:E92"/>
    </sheetView>
  </sheetViews>
  <sheetFormatPr defaultColWidth="9.140625" defaultRowHeight="12.75"/>
  <cols>
    <col min="1" max="1" width="20.85546875" style="165" customWidth="1"/>
    <col min="2" max="2" width="36.42578125" style="161" customWidth="1"/>
    <col min="3" max="3" width="16.42578125" style="161" customWidth="1"/>
    <col min="4" max="4" width="3.42578125" style="166" customWidth="1"/>
    <col min="5" max="5" width="5" style="161" customWidth="1"/>
    <col min="6" max="6" width="6.28515625" style="161" customWidth="1"/>
    <col min="7" max="7" width="6" style="161" customWidth="1"/>
    <col min="8" max="8" width="9.140625" style="161" customWidth="1"/>
    <col min="9" max="9" width="9.140625" style="161"/>
    <col min="10" max="10" width="6.85546875" style="161" customWidth="1"/>
    <col min="11" max="11" width="14.140625" style="161" customWidth="1"/>
    <col min="12" max="12" width="9.140625" style="161" customWidth="1"/>
    <col min="13" max="13" width="8" style="161" customWidth="1"/>
    <col min="14" max="14" width="11.140625" style="161" bestFit="1" customWidth="1"/>
    <col min="15" max="16" width="12.42578125" style="161" customWidth="1"/>
    <col min="17" max="17" width="13.85546875" style="161" customWidth="1"/>
    <col min="18" max="18" width="15.42578125" style="161" customWidth="1"/>
    <col min="19" max="16384" width="9.140625" style="161"/>
  </cols>
  <sheetData>
    <row r="1" spans="1:18" s="159" customFormat="1" ht="20.100000000000001" customHeight="1" thickBot="1">
      <c r="A1" s="565" t="s">
        <v>25</v>
      </c>
      <c r="B1" s="566"/>
      <c r="C1" s="566"/>
      <c r="D1" s="566"/>
      <c r="E1" s="566"/>
      <c r="F1" s="566"/>
      <c r="G1" s="566"/>
      <c r="H1" s="566"/>
      <c r="I1" s="566"/>
      <c r="J1" s="566"/>
      <c r="K1" s="566"/>
      <c r="L1" s="566"/>
      <c r="M1" s="566"/>
      <c r="N1" s="566"/>
      <c r="O1" s="566"/>
      <c r="P1" s="566"/>
      <c r="Q1" s="566"/>
      <c r="R1" s="567"/>
    </row>
    <row r="2" spans="1:18" s="159" customFormat="1" ht="20.100000000000001" customHeight="1" thickBot="1">
      <c r="A2" s="568" t="s">
        <v>10</v>
      </c>
      <c r="B2" s="569"/>
      <c r="C2" s="348">
        <f>'Project Budget Overview'!D4</f>
        <v>0</v>
      </c>
      <c r="D2" s="349"/>
      <c r="E2" s="349"/>
      <c r="F2" s="349"/>
      <c r="G2" s="349"/>
      <c r="H2" s="349"/>
      <c r="I2" s="570"/>
      <c r="J2" s="67"/>
      <c r="K2" s="126" t="s">
        <v>11</v>
      </c>
      <c r="L2" s="348">
        <f>'Project Budget Overview'!D6</f>
        <v>0</v>
      </c>
      <c r="M2" s="349"/>
      <c r="N2" s="349"/>
      <c r="O2" s="349"/>
      <c r="P2" s="349"/>
      <c r="Q2" s="349"/>
      <c r="R2" s="570"/>
    </row>
    <row r="3" spans="1:18" s="159" customFormat="1" ht="20.100000000000001" customHeight="1" thickBot="1">
      <c r="A3" s="568" t="s">
        <v>129</v>
      </c>
      <c r="B3" s="569"/>
      <c r="C3" s="571">
        <f>'Project Budget Overview'!D16</f>
        <v>0</v>
      </c>
      <c r="D3" s="572"/>
      <c r="E3" s="572"/>
      <c r="F3" s="573"/>
      <c r="G3" s="574" t="s">
        <v>138</v>
      </c>
      <c r="H3" s="575"/>
      <c r="I3" s="575"/>
      <c r="J3" s="575"/>
      <c r="K3" s="576"/>
      <c r="L3" s="571">
        <f>'Project Budget Overview'!E16</f>
        <v>0</v>
      </c>
      <c r="M3" s="572"/>
      <c r="N3" s="573"/>
      <c r="O3" s="568" t="s">
        <v>26</v>
      </c>
      <c r="P3" s="569"/>
      <c r="Q3" s="569"/>
      <c r="R3" s="131">
        <v>2</v>
      </c>
    </row>
    <row r="4" spans="1:18" s="160" customFormat="1" ht="39.75" customHeight="1" thickBot="1">
      <c r="A4" s="70" t="s">
        <v>63</v>
      </c>
      <c r="B4" s="70" t="s">
        <v>64</v>
      </c>
      <c r="C4" s="32" t="s">
        <v>239</v>
      </c>
      <c r="D4" s="473" t="s">
        <v>23</v>
      </c>
      <c r="E4" s="477"/>
      <c r="F4" s="477"/>
      <c r="G4" s="474"/>
      <c r="H4" s="474"/>
      <c r="I4" s="474"/>
      <c r="J4" s="475"/>
      <c r="K4" s="32" t="s">
        <v>20</v>
      </c>
      <c r="L4" s="71" t="s">
        <v>126</v>
      </c>
      <c r="M4" s="71" t="s">
        <v>21</v>
      </c>
      <c r="N4" s="71" t="s">
        <v>19</v>
      </c>
      <c r="O4" s="32" t="s">
        <v>14</v>
      </c>
      <c r="P4" s="32" t="s">
        <v>15</v>
      </c>
      <c r="Q4" s="32" t="s">
        <v>13</v>
      </c>
      <c r="R4" s="32" t="s">
        <v>12</v>
      </c>
    </row>
    <row r="5" spans="1:18" s="160" customFormat="1" ht="15.75" customHeight="1" thickBot="1">
      <c r="A5" s="204"/>
      <c r="B5" s="205"/>
      <c r="C5" s="206"/>
      <c r="D5" s="201"/>
      <c r="E5" s="584" t="s">
        <v>249</v>
      </c>
      <c r="F5" s="585"/>
      <c r="G5" s="624"/>
      <c r="H5" s="474"/>
      <c r="I5" s="474"/>
      <c r="J5" s="474"/>
      <c r="K5" s="474"/>
      <c r="L5" s="474"/>
      <c r="M5" s="474"/>
      <c r="N5" s="474"/>
      <c r="O5" s="474"/>
      <c r="P5" s="474"/>
      <c r="Q5" s="474"/>
      <c r="R5" s="475"/>
    </row>
    <row r="6" spans="1:18" ht="24.75" customHeight="1" thickBot="1">
      <c r="A6" s="35"/>
      <c r="B6" s="36"/>
      <c r="C6" s="15" t="s">
        <v>127</v>
      </c>
      <c r="D6" s="203"/>
      <c r="E6" s="210" t="s">
        <v>248</v>
      </c>
      <c r="F6" s="210" t="s">
        <v>247</v>
      </c>
      <c r="G6" s="623" t="str">
        <f>_xlfn.CONCAT("A.1. - FACULTY / ADMINISTRATIVE SALARY (fringe at ",TEXT(100*'Valid Values and Workbook Info'!$C$10,"##.##"),"%)")</f>
        <v>A.1. - FACULTY / ADMINISTRATIVE SALARY (fringe at 30.47%)</v>
      </c>
      <c r="H6" s="404"/>
      <c r="I6" s="404"/>
      <c r="J6" s="404"/>
      <c r="K6" s="404"/>
      <c r="L6" s="404"/>
      <c r="M6" s="404"/>
      <c r="N6" s="404"/>
      <c r="O6" s="404"/>
      <c r="P6" s="404"/>
      <c r="Q6" s="404"/>
      <c r="R6" s="405"/>
    </row>
    <row r="7" spans="1:18" ht="23.1" customHeight="1" thickBot="1">
      <c r="A7" s="401" t="s">
        <v>225</v>
      </c>
      <c r="B7" s="589" t="s">
        <v>70</v>
      </c>
      <c r="C7" s="195" t="s">
        <v>199</v>
      </c>
      <c r="D7" s="257" t="s">
        <v>0</v>
      </c>
      <c r="E7" s="258">
        <v>0</v>
      </c>
      <c r="F7" s="259">
        <v>0</v>
      </c>
      <c r="G7" s="532">
        <f>'Project Budget Overview'!B24</f>
        <v>0</v>
      </c>
      <c r="H7" s="532"/>
      <c r="I7" s="532"/>
      <c r="J7" s="533"/>
      <c r="K7" s="260">
        <f>'Proposal Budget Year 1'!K7 * 1.03</f>
        <v>0</v>
      </c>
      <c r="L7" s="167"/>
      <c r="M7" s="168"/>
      <c r="N7" s="167"/>
      <c r="O7" s="5">
        <f>K7*L7</f>
        <v>0</v>
      </c>
      <c r="P7" s="6">
        <f>K7*M7</f>
        <v>0</v>
      </c>
      <c r="Q7" s="7">
        <f>((K7/19.5)*6.6)*N7</f>
        <v>0</v>
      </c>
      <c r="R7" s="8">
        <f t="shared" ref="R7:R59" si="0">SUM(O7:Q7)</f>
        <v>0</v>
      </c>
    </row>
    <row r="8" spans="1:18" ht="23.1" customHeight="1" thickBot="1">
      <c r="A8" s="406"/>
      <c r="B8" s="590"/>
      <c r="C8" s="196" t="s">
        <v>24</v>
      </c>
      <c r="D8" s="367" t="s">
        <v>230</v>
      </c>
      <c r="E8" s="368"/>
      <c r="F8" s="368"/>
      <c r="G8" s="368"/>
      <c r="H8" s="368"/>
      <c r="I8" s="368"/>
      <c r="J8" s="368"/>
      <c r="K8" s="369"/>
      <c r="L8" s="169">
        <f>L7*12</f>
        <v>0</v>
      </c>
      <c r="M8" s="170">
        <f>M7*9</f>
        <v>0</v>
      </c>
      <c r="N8" s="171">
        <f>N7*3</f>
        <v>0</v>
      </c>
      <c r="O8" s="11">
        <f>O7*'Valid Values and Workbook Info'!$C$10</f>
        <v>0</v>
      </c>
      <c r="P8" s="11">
        <f>P7*'Valid Values and Workbook Info'!$C$10</f>
        <v>0</v>
      </c>
      <c r="Q8" s="11">
        <f>Q7*'Valid Values and Workbook Info'!$C$10</f>
        <v>0</v>
      </c>
      <c r="R8" s="12">
        <f t="shared" si="0"/>
        <v>0</v>
      </c>
    </row>
    <row r="9" spans="1:18" ht="23.1" customHeight="1" thickBot="1">
      <c r="A9" s="406"/>
      <c r="B9" s="590"/>
      <c r="C9" s="195" t="s">
        <v>199</v>
      </c>
      <c r="D9" s="257" t="s">
        <v>1</v>
      </c>
      <c r="E9" s="258">
        <v>0</v>
      </c>
      <c r="F9" s="259">
        <v>0</v>
      </c>
      <c r="G9" s="532">
        <f>'Project Budget Overview'!B25</f>
        <v>0</v>
      </c>
      <c r="H9" s="532"/>
      <c r="I9" s="532"/>
      <c r="J9" s="533"/>
      <c r="K9" s="260">
        <f>'Proposal Budget Year 1'!K9 * 1.03</f>
        <v>0</v>
      </c>
      <c r="L9" s="167"/>
      <c r="M9" s="168"/>
      <c r="N9" s="167"/>
      <c r="O9" s="5">
        <f>K9*L9</f>
        <v>0</v>
      </c>
      <c r="P9" s="6">
        <f>K9*M9</f>
        <v>0</v>
      </c>
      <c r="Q9" s="7">
        <f>((K9/19.5)*6.6)*N9</f>
        <v>0</v>
      </c>
      <c r="R9" s="9">
        <f t="shared" si="0"/>
        <v>0</v>
      </c>
    </row>
    <row r="10" spans="1:18" ht="23.1" customHeight="1" thickBot="1">
      <c r="A10" s="406"/>
      <c r="B10" s="590"/>
      <c r="C10" s="196" t="s">
        <v>24</v>
      </c>
      <c r="D10" s="367" t="s">
        <v>230</v>
      </c>
      <c r="E10" s="368"/>
      <c r="F10" s="368"/>
      <c r="G10" s="368"/>
      <c r="H10" s="368"/>
      <c r="I10" s="368"/>
      <c r="J10" s="368"/>
      <c r="K10" s="369"/>
      <c r="L10" s="169">
        <f>L9*12</f>
        <v>0</v>
      </c>
      <c r="M10" s="170">
        <f>M9*9</f>
        <v>0</v>
      </c>
      <c r="N10" s="171">
        <f>N9*3</f>
        <v>0</v>
      </c>
      <c r="O10" s="11">
        <f>O9*'Valid Values and Workbook Info'!$C$10</f>
        <v>0</v>
      </c>
      <c r="P10" s="11">
        <f>P9*'Valid Values and Workbook Info'!$C$10</f>
        <v>0</v>
      </c>
      <c r="Q10" s="11">
        <f>Q9*'Valid Values and Workbook Info'!$C$10</f>
        <v>0</v>
      </c>
      <c r="R10" s="13">
        <f t="shared" si="0"/>
        <v>0</v>
      </c>
    </row>
    <row r="11" spans="1:18" ht="23.1" customHeight="1" thickBot="1">
      <c r="A11" s="406"/>
      <c r="B11" s="590"/>
      <c r="C11" s="195" t="s">
        <v>199</v>
      </c>
      <c r="D11" s="257" t="s">
        <v>2</v>
      </c>
      <c r="E11" s="258">
        <v>0</v>
      </c>
      <c r="F11" s="259">
        <v>0</v>
      </c>
      <c r="G11" s="532">
        <f>'Project Budget Overview'!B26</f>
        <v>0</v>
      </c>
      <c r="H11" s="532"/>
      <c r="I11" s="532"/>
      <c r="J11" s="533"/>
      <c r="K11" s="260">
        <f>'Proposal Budget Year 1'!K11 * 1.03</f>
        <v>0</v>
      </c>
      <c r="L11" s="167"/>
      <c r="M11" s="168"/>
      <c r="N11" s="167"/>
      <c r="O11" s="5">
        <f>K11*L11</f>
        <v>0</v>
      </c>
      <c r="P11" s="6">
        <f>K11*M11</f>
        <v>0</v>
      </c>
      <c r="Q11" s="7">
        <f>((K11/19.5)*6.6)*N11</f>
        <v>0</v>
      </c>
      <c r="R11" s="9">
        <f t="shared" si="0"/>
        <v>0</v>
      </c>
    </row>
    <row r="12" spans="1:18" ht="23.1" customHeight="1" thickBot="1">
      <c r="A12" s="406"/>
      <c r="B12" s="590"/>
      <c r="C12" s="196" t="s">
        <v>24</v>
      </c>
      <c r="D12" s="367" t="s">
        <v>230</v>
      </c>
      <c r="E12" s="368"/>
      <c r="F12" s="368"/>
      <c r="G12" s="368"/>
      <c r="H12" s="368"/>
      <c r="I12" s="368"/>
      <c r="J12" s="368"/>
      <c r="K12" s="369"/>
      <c r="L12" s="169">
        <f>L11*12</f>
        <v>0</v>
      </c>
      <c r="M12" s="170">
        <f>M11*9</f>
        <v>0</v>
      </c>
      <c r="N12" s="171">
        <f>N11*3</f>
        <v>0</v>
      </c>
      <c r="O12" s="11">
        <f>O11*'Valid Values and Workbook Info'!$C$10</f>
        <v>0</v>
      </c>
      <c r="P12" s="11">
        <f>P11*'Valid Values and Workbook Info'!$C$10</f>
        <v>0</v>
      </c>
      <c r="Q12" s="11">
        <f>Q11*'Valid Values and Workbook Info'!$C$10</f>
        <v>0</v>
      </c>
      <c r="R12" s="13">
        <f t="shared" si="0"/>
        <v>0</v>
      </c>
    </row>
    <row r="13" spans="1:18" ht="23.1" customHeight="1" thickBot="1">
      <c r="A13" s="406"/>
      <c r="B13" s="590"/>
      <c r="C13" s="195" t="s">
        <v>199</v>
      </c>
      <c r="D13" s="257" t="s">
        <v>3</v>
      </c>
      <c r="E13" s="258">
        <v>0</v>
      </c>
      <c r="F13" s="259">
        <v>0</v>
      </c>
      <c r="G13" s="532">
        <f>'Project Budget Overview'!B27</f>
        <v>0</v>
      </c>
      <c r="H13" s="532"/>
      <c r="I13" s="532"/>
      <c r="J13" s="533"/>
      <c r="K13" s="260">
        <f>'Proposal Budget Year 1'!K13 * 1.03</f>
        <v>0</v>
      </c>
      <c r="L13" s="167"/>
      <c r="M13" s="168"/>
      <c r="N13" s="167"/>
      <c r="O13" s="5">
        <f>K13*L13</f>
        <v>0</v>
      </c>
      <c r="P13" s="6">
        <f>K13*M13</f>
        <v>0</v>
      </c>
      <c r="Q13" s="7">
        <f>((K13/19.5)*6.6)*N13</f>
        <v>0</v>
      </c>
      <c r="R13" s="9">
        <f t="shared" si="0"/>
        <v>0</v>
      </c>
    </row>
    <row r="14" spans="1:18" ht="23.1" customHeight="1" thickBot="1">
      <c r="A14" s="406"/>
      <c r="B14" s="590"/>
      <c r="C14" s="196" t="s">
        <v>24</v>
      </c>
      <c r="D14" s="367" t="s">
        <v>230</v>
      </c>
      <c r="E14" s="368"/>
      <c r="F14" s="368"/>
      <c r="G14" s="368"/>
      <c r="H14" s="368"/>
      <c r="I14" s="368"/>
      <c r="J14" s="368"/>
      <c r="K14" s="369"/>
      <c r="L14" s="169">
        <f>L13*12</f>
        <v>0</v>
      </c>
      <c r="M14" s="170">
        <f>M13*9</f>
        <v>0</v>
      </c>
      <c r="N14" s="171">
        <f>N13*3</f>
        <v>0</v>
      </c>
      <c r="O14" s="11">
        <f>O13*'Valid Values and Workbook Info'!$C$10</f>
        <v>0</v>
      </c>
      <c r="P14" s="11">
        <f>P13*'Valid Values and Workbook Info'!$C$10</f>
        <v>0</v>
      </c>
      <c r="Q14" s="11">
        <f>Q13*'Valid Values and Workbook Info'!$C$10</f>
        <v>0</v>
      </c>
      <c r="R14" s="13">
        <f t="shared" si="0"/>
        <v>0</v>
      </c>
    </row>
    <row r="15" spans="1:18" ht="23.1" customHeight="1" thickBot="1">
      <c r="A15" s="406"/>
      <c r="B15" s="590"/>
      <c r="C15" s="195" t="s">
        <v>199</v>
      </c>
      <c r="D15" s="257" t="s">
        <v>4</v>
      </c>
      <c r="E15" s="258">
        <v>0</v>
      </c>
      <c r="F15" s="259">
        <v>0</v>
      </c>
      <c r="G15" s="532">
        <f>'Project Budget Overview'!B28</f>
        <v>0</v>
      </c>
      <c r="H15" s="532"/>
      <c r="I15" s="532"/>
      <c r="J15" s="533"/>
      <c r="K15" s="260">
        <f>'Proposal Budget Year 1'!K15 * 1.03</f>
        <v>0</v>
      </c>
      <c r="L15" s="167"/>
      <c r="M15" s="168"/>
      <c r="N15" s="167"/>
      <c r="O15" s="5">
        <f>K15*L15</f>
        <v>0</v>
      </c>
      <c r="P15" s="6">
        <f>K15*M15</f>
        <v>0</v>
      </c>
      <c r="Q15" s="7">
        <f>((K15/19.5)*6.6)*N15</f>
        <v>0</v>
      </c>
      <c r="R15" s="9">
        <f t="shared" ref="R15" si="1">SUM(O15:Q15)</f>
        <v>0</v>
      </c>
    </row>
    <row r="16" spans="1:18" ht="23.1" customHeight="1" thickBot="1">
      <c r="A16" s="406"/>
      <c r="B16" s="590"/>
      <c r="C16" s="196" t="s">
        <v>24</v>
      </c>
      <c r="D16" s="367" t="s">
        <v>230</v>
      </c>
      <c r="E16" s="368"/>
      <c r="F16" s="368"/>
      <c r="G16" s="368"/>
      <c r="H16" s="368"/>
      <c r="I16" s="368"/>
      <c r="J16" s="368"/>
      <c r="K16" s="369"/>
      <c r="L16" s="169">
        <f>L15*12</f>
        <v>0</v>
      </c>
      <c r="M16" s="170">
        <f>M15*9</f>
        <v>0</v>
      </c>
      <c r="N16" s="171">
        <f>N15*3</f>
        <v>0</v>
      </c>
      <c r="O16" s="11">
        <f>O15*'Valid Values and Workbook Info'!$C$10</f>
        <v>0</v>
      </c>
      <c r="P16" s="11">
        <f>P15*'Valid Values and Workbook Info'!$C$10</f>
        <v>0</v>
      </c>
      <c r="Q16" s="11">
        <f>Q15*'Valid Values and Workbook Info'!$C$10</f>
        <v>0</v>
      </c>
      <c r="R16" s="13">
        <f t="shared" si="0"/>
        <v>0</v>
      </c>
    </row>
    <row r="17" spans="1:18" ht="23.1" customHeight="1" thickBot="1">
      <c r="A17" s="406"/>
      <c r="B17" s="590"/>
      <c r="C17" s="195" t="s">
        <v>199</v>
      </c>
      <c r="D17" s="257" t="s">
        <v>5</v>
      </c>
      <c r="E17" s="258">
        <v>0</v>
      </c>
      <c r="F17" s="259">
        <v>0</v>
      </c>
      <c r="G17" s="532">
        <f>'Project Budget Overview'!B29</f>
        <v>0</v>
      </c>
      <c r="H17" s="532"/>
      <c r="I17" s="532"/>
      <c r="J17" s="533"/>
      <c r="K17" s="260">
        <f>'Proposal Budget Year 1'!K17 * 1.03</f>
        <v>0</v>
      </c>
      <c r="L17" s="167"/>
      <c r="M17" s="168"/>
      <c r="N17" s="167"/>
      <c r="O17" s="5">
        <f>K17*L17</f>
        <v>0</v>
      </c>
      <c r="P17" s="6">
        <f>K17*M17</f>
        <v>0</v>
      </c>
      <c r="Q17" s="7">
        <f>((K17/19.5)*6.6)*N17</f>
        <v>0</v>
      </c>
      <c r="R17" s="9">
        <f t="shared" si="0"/>
        <v>0</v>
      </c>
    </row>
    <row r="18" spans="1:18" ht="23.1" customHeight="1" thickBot="1">
      <c r="A18" s="406"/>
      <c r="B18" s="590"/>
      <c r="C18" s="196" t="s">
        <v>24</v>
      </c>
      <c r="D18" s="367" t="s">
        <v>230</v>
      </c>
      <c r="E18" s="368"/>
      <c r="F18" s="368"/>
      <c r="G18" s="368"/>
      <c r="H18" s="368"/>
      <c r="I18" s="368"/>
      <c r="J18" s="368"/>
      <c r="K18" s="369"/>
      <c r="L18" s="169">
        <f>L17*12</f>
        <v>0</v>
      </c>
      <c r="M18" s="170">
        <f>M17*9</f>
        <v>0</v>
      </c>
      <c r="N18" s="171">
        <f>N17*3</f>
        <v>0</v>
      </c>
      <c r="O18" s="11">
        <f>O17*'Valid Values and Workbook Info'!$C$10</f>
        <v>0</v>
      </c>
      <c r="P18" s="11">
        <f>P17*'Valid Values and Workbook Info'!$C$10</f>
        <v>0</v>
      </c>
      <c r="Q18" s="11">
        <f>Q17*'Valid Values and Workbook Info'!$C$10</f>
        <v>0</v>
      </c>
      <c r="R18" s="13">
        <f t="shared" si="0"/>
        <v>0</v>
      </c>
    </row>
    <row r="19" spans="1:18" ht="23.1" hidden="1" customHeight="1" thickBot="1">
      <c r="A19" s="406"/>
      <c r="B19" s="590"/>
      <c r="C19" s="195" t="s">
        <v>199</v>
      </c>
      <c r="D19" s="257" t="s">
        <v>211</v>
      </c>
      <c r="E19" s="258">
        <v>0</v>
      </c>
      <c r="F19" s="259">
        <v>0</v>
      </c>
      <c r="G19" s="532">
        <f>'Project Budget Overview'!B30</f>
        <v>0</v>
      </c>
      <c r="H19" s="532"/>
      <c r="I19" s="532"/>
      <c r="J19" s="533"/>
      <c r="K19" s="260">
        <f>'Proposal Budget Year 1'!K19 * 1.03</f>
        <v>0</v>
      </c>
      <c r="L19" s="167"/>
      <c r="M19" s="168"/>
      <c r="N19" s="167"/>
      <c r="O19" s="5">
        <f>K19*L19</f>
        <v>0</v>
      </c>
      <c r="P19" s="6">
        <f>K19*M19</f>
        <v>0</v>
      </c>
      <c r="Q19" s="7">
        <f>((K19/19.5)*6.6)*N19</f>
        <v>0</v>
      </c>
      <c r="R19" s="9">
        <f t="shared" si="0"/>
        <v>0</v>
      </c>
    </row>
    <row r="20" spans="1:18" ht="23.1" hidden="1" customHeight="1" thickBot="1">
      <c r="A20" s="406"/>
      <c r="B20" s="590"/>
      <c r="C20" s="196" t="s">
        <v>24</v>
      </c>
      <c r="D20" s="367" t="s">
        <v>230</v>
      </c>
      <c r="E20" s="368"/>
      <c r="F20" s="368"/>
      <c r="G20" s="368"/>
      <c r="H20" s="368"/>
      <c r="I20" s="368"/>
      <c r="J20" s="368"/>
      <c r="K20" s="369"/>
      <c r="L20" s="169">
        <f>L19*12</f>
        <v>0</v>
      </c>
      <c r="M20" s="170">
        <f>M19*9</f>
        <v>0</v>
      </c>
      <c r="N20" s="171">
        <f>N19*3</f>
        <v>0</v>
      </c>
      <c r="O20" s="11">
        <f>O19*'Valid Values and Workbook Info'!$C$10</f>
        <v>0</v>
      </c>
      <c r="P20" s="11">
        <f>P19*'Valid Values and Workbook Info'!$C$10</f>
        <v>0</v>
      </c>
      <c r="Q20" s="11">
        <f>Q19*'Valid Values and Workbook Info'!$C$10</f>
        <v>0</v>
      </c>
      <c r="R20" s="13">
        <f t="shared" si="0"/>
        <v>0</v>
      </c>
    </row>
    <row r="21" spans="1:18" ht="23.1" hidden="1" customHeight="1" thickBot="1">
      <c r="A21" s="406"/>
      <c r="B21" s="590"/>
      <c r="C21" s="195" t="s">
        <v>199</v>
      </c>
      <c r="D21" s="257" t="s">
        <v>212</v>
      </c>
      <c r="E21" s="258">
        <v>0</v>
      </c>
      <c r="F21" s="259">
        <v>0</v>
      </c>
      <c r="G21" s="532">
        <f>'Project Budget Overview'!B31</f>
        <v>0</v>
      </c>
      <c r="H21" s="532"/>
      <c r="I21" s="532"/>
      <c r="J21" s="533"/>
      <c r="K21" s="260">
        <f>'Proposal Budget Year 1'!K21 * 1.03</f>
        <v>0</v>
      </c>
      <c r="L21" s="167"/>
      <c r="M21" s="168"/>
      <c r="N21" s="167"/>
      <c r="O21" s="5">
        <f>K21*L21</f>
        <v>0</v>
      </c>
      <c r="P21" s="6">
        <f>K21*M21</f>
        <v>0</v>
      </c>
      <c r="Q21" s="7">
        <f>((K21/19.5)*6.6)*N21</f>
        <v>0</v>
      </c>
      <c r="R21" s="9">
        <f t="shared" si="0"/>
        <v>0</v>
      </c>
    </row>
    <row r="22" spans="1:18" ht="23.1" hidden="1" customHeight="1" thickBot="1">
      <c r="A22" s="406"/>
      <c r="B22" s="590"/>
      <c r="C22" s="196" t="s">
        <v>24</v>
      </c>
      <c r="D22" s="367" t="s">
        <v>230</v>
      </c>
      <c r="E22" s="368"/>
      <c r="F22" s="368"/>
      <c r="G22" s="368"/>
      <c r="H22" s="368"/>
      <c r="I22" s="368"/>
      <c r="J22" s="368"/>
      <c r="K22" s="369"/>
      <c r="L22" s="169">
        <f>L21*12</f>
        <v>0</v>
      </c>
      <c r="M22" s="170">
        <f>M21*9</f>
        <v>0</v>
      </c>
      <c r="N22" s="171">
        <f>N21*3</f>
        <v>0</v>
      </c>
      <c r="O22" s="11">
        <f>O21*'Valid Values and Workbook Info'!$C$10</f>
        <v>0</v>
      </c>
      <c r="P22" s="11">
        <f>P21*'Valid Values and Workbook Info'!$C$10</f>
        <v>0</v>
      </c>
      <c r="Q22" s="11">
        <f>Q21*'Valid Values and Workbook Info'!$C$10</f>
        <v>0</v>
      </c>
      <c r="R22" s="13">
        <f t="shared" si="0"/>
        <v>0</v>
      </c>
    </row>
    <row r="23" spans="1:18" ht="23.1" hidden="1" customHeight="1" thickBot="1">
      <c r="A23" s="406"/>
      <c r="B23" s="590"/>
      <c r="C23" s="195" t="s">
        <v>199</v>
      </c>
      <c r="D23" s="257" t="s">
        <v>213</v>
      </c>
      <c r="E23" s="258">
        <v>0</v>
      </c>
      <c r="F23" s="259">
        <v>0</v>
      </c>
      <c r="G23" s="532">
        <f>'Project Budget Overview'!B32</f>
        <v>0</v>
      </c>
      <c r="H23" s="532"/>
      <c r="I23" s="532"/>
      <c r="J23" s="533"/>
      <c r="K23" s="260">
        <f>'Proposal Budget Year 1'!K23 * 1.03</f>
        <v>0</v>
      </c>
      <c r="L23" s="167"/>
      <c r="M23" s="168"/>
      <c r="N23" s="167"/>
      <c r="O23" s="5">
        <f>K23*L23</f>
        <v>0</v>
      </c>
      <c r="P23" s="6">
        <f>K23*M23</f>
        <v>0</v>
      </c>
      <c r="Q23" s="7">
        <f>((K23/19.5)*6.6)*N23</f>
        <v>0</v>
      </c>
      <c r="R23" s="9">
        <f t="shared" si="0"/>
        <v>0</v>
      </c>
    </row>
    <row r="24" spans="1:18" ht="23.1" hidden="1" customHeight="1" thickBot="1">
      <c r="A24" s="406"/>
      <c r="B24" s="590"/>
      <c r="C24" s="196" t="s">
        <v>24</v>
      </c>
      <c r="D24" s="367" t="s">
        <v>230</v>
      </c>
      <c r="E24" s="368"/>
      <c r="F24" s="368"/>
      <c r="G24" s="368"/>
      <c r="H24" s="368"/>
      <c r="I24" s="368"/>
      <c r="J24" s="368"/>
      <c r="K24" s="369"/>
      <c r="L24" s="169">
        <f>L23*12</f>
        <v>0</v>
      </c>
      <c r="M24" s="170">
        <f>M23*9</f>
        <v>0</v>
      </c>
      <c r="N24" s="171">
        <f>N23*3</f>
        <v>0</v>
      </c>
      <c r="O24" s="11">
        <f>O23*'Valid Values and Workbook Info'!$C$10</f>
        <v>0</v>
      </c>
      <c r="P24" s="11">
        <f>P23*'Valid Values and Workbook Info'!$C$10</f>
        <v>0</v>
      </c>
      <c r="Q24" s="11">
        <f>Q23*'Valid Values and Workbook Info'!$C$10</f>
        <v>0</v>
      </c>
      <c r="R24" s="13">
        <f t="shared" si="0"/>
        <v>0</v>
      </c>
    </row>
    <row r="25" spans="1:18" ht="23.1" hidden="1" customHeight="1" thickBot="1">
      <c r="A25" s="406"/>
      <c r="B25" s="590"/>
      <c r="C25" s="195" t="s">
        <v>199</v>
      </c>
      <c r="D25" s="257" t="s">
        <v>214</v>
      </c>
      <c r="E25" s="258">
        <v>0</v>
      </c>
      <c r="F25" s="259">
        <v>0</v>
      </c>
      <c r="G25" s="532">
        <f>'Project Budget Overview'!B33</f>
        <v>0</v>
      </c>
      <c r="H25" s="532"/>
      <c r="I25" s="532"/>
      <c r="J25" s="533"/>
      <c r="K25" s="260">
        <f>'Proposal Budget Year 1'!K25 * 1.03</f>
        <v>0</v>
      </c>
      <c r="L25" s="167"/>
      <c r="M25" s="168"/>
      <c r="N25" s="167"/>
      <c r="O25" s="5">
        <f>K25*L25</f>
        <v>0</v>
      </c>
      <c r="P25" s="6">
        <f>K25*M25</f>
        <v>0</v>
      </c>
      <c r="Q25" s="7">
        <f>((K25/19.5)*6.6)*N25</f>
        <v>0</v>
      </c>
      <c r="R25" s="9">
        <f t="shared" si="0"/>
        <v>0</v>
      </c>
    </row>
    <row r="26" spans="1:18" ht="23.1" hidden="1" customHeight="1" thickBot="1">
      <c r="A26" s="406"/>
      <c r="B26" s="590"/>
      <c r="C26" s="196" t="s">
        <v>24</v>
      </c>
      <c r="D26" s="367" t="s">
        <v>230</v>
      </c>
      <c r="E26" s="368"/>
      <c r="F26" s="368"/>
      <c r="G26" s="368"/>
      <c r="H26" s="368"/>
      <c r="I26" s="368"/>
      <c r="J26" s="368"/>
      <c r="K26" s="369"/>
      <c r="L26" s="169">
        <f>L25*12</f>
        <v>0</v>
      </c>
      <c r="M26" s="170">
        <f>M25*9</f>
        <v>0</v>
      </c>
      <c r="N26" s="171">
        <f>N25*3</f>
        <v>0</v>
      </c>
      <c r="O26" s="11">
        <f>O25*'Valid Values and Workbook Info'!$C$10</f>
        <v>0</v>
      </c>
      <c r="P26" s="11">
        <f>P25*'Valid Values and Workbook Info'!$C$10</f>
        <v>0</v>
      </c>
      <c r="Q26" s="11">
        <f>Q25*'Valid Values and Workbook Info'!$C$10</f>
        <v>0</v>
      </c>
      <c r="R26" s="13">
        <f t="shared" si="0"/>
        <v>0</v>
      </c>
    </row>
    <row r="27" spans="1:18" ht="23.1" hidden="1" customHeight="1" thickBot="1">
      <c r="A27" s="406"/>
      <c r="B27" s="590"/>
      <c r="C27" s="195" t="s">
        <v>199</v>
      </c>
      <c r="D27" s="257" t="s">
        <v>215</v>
      </c>
      <c r="E27" s="258">
        <v>0</v>
      </c>
      <c r="F27" s="259">
        <v>0</v>
      </c>
      <c r="G27" s="532">
        <f>'Project Budget Overview'!B34</f>
        <v>0</v>
      </c>
      <c r="H27" s="532"/>
      <c r="I27" s="532"/>
      <c r="J27" s="533"/>
      <c r="K27" s="260">
        <f>'Proposal Budget Year 1'!K27 * 1.03</f>
        <v>0</v>
      </c>
      <c r="L27" s="167"/>
      <c r="M27" s="168"/>
      <c r="N27" s="167"/>
      <c r="O27" s="5">
        <f>K27*L27</f>
        <v>0</v>
      </c>
      <c r="P27" s="6">
        <f>K27*M27</f>
        <v>0</v>
      </c>
      <c r="Q27" s="7">
        <f>((K27/19.5)*6.6)*N27</f>
        <v>0</v>
      </c>
      <c r="R27" s="9">
        <f t="shared" si="0"/>
        <v>0</v>
      </c>
    </row>
    <row r="28" spans="1:18" ht="23.1" hidden="1" customHeight="1" thickBot="1">
      <c r="A28" s="406"/>
      <c r="B28" s="590"/>
      <c r="C28" s="196" t="s">
        <v>24</v>
      </c>
      <c r="D28" s="367" t="s">
        <v>230</v>
      </c>
      <c r="E28" s="368"/>
      <c r="F28" s="368"/>
      <c r="G28" s="368"/>
      <c r="H28" s="368"/>
      <c r="I28" s="368"/>
      <c r="J28" s="368"/>
      <c r="K28" s="369"/>
      <c r="L28" s="169">
        <f>L27*12</f>
        <v>0</v>
      </c>
      <c r="M28" s="170">
        <f>M27*9</f>
        <v>0</v>
      </c>
      <c r="N28" s="171">
        <f>N27*3</f>
        <v>0</v>
      </c>
      <c r="O28" s="11">
        <f>O27*'Valid Values and Workbook Info'!$C$10</f>
        <v>0</v>
      </c>
      <c r="P28" s="11">
        <f>P27*'Valid Values and Workbook Info'!$C$10</f>
        <v>0</v>
      </c>
      <c r="Q28" s="11">
        <f>Q27*'Valid Values and Workbook Info'!$C$10</f>
        <v>0</v>
      </c>
      <c r="R28" s="13">
        <f t="shared" si="0"/>
        <v>0</v>
      </c>
    </row>
    <row r="29" spans="1:18" ht="23.1" hidden="1" customHeight="1" thickBot="1">
      <c r="A29" s="406"/>
      <c r="B29" s="590"/>
      <c r="C29" s="195" t="s">
        <v>199</v>
      </c>
      <c r="D29" s="257" t="s">
        <v>216</v>
      </c>
      <c r="E29" s="258">
        <v>0</v>
      </c>
      <c r="F29" s="259">
        <v>0</v>
      </c>
      <c r="G29" s="532">
        <f>'Project Budget Overview'!B35</f>
        <v>0</v>
      </c>
      <c r="H29" s="532"/>
      <c r="I29" s="532"/>
      <c r="J29" s="533"/>
      <c r="K29" s="260">
        <f>'Proposal Budget Year 1'!K29 * 1.03</f>
        <v>0</v>
      </c>
      <c r="L29" s="167"/>
      <c r="M29" s="168"/>
      <c r="N29" s="167"/>
      <c r="O29" s="5">
        <f>K29*L29</f>
        <v>0</v>
      </c>
      <c r="P29" s="6">
        <f>K29*M29</f>
        <v>0</v>
      </c>
      <c r="Q29" s="7">
        <f>((K29/19.5)*6.6)*N29</f>
        <v>0</v>
      </c>
      <c r="R29" s="9">
        <f t="shared" si="0"/>
        <v>0</v>
      </c>
    </row>
    <row r="30" spans="1:18" ht="23.1" hidden="1" customHeight="1" thickBot="1">
      <c r="A30" s="406"/>
      <c r="B30" s="590"/>
      <c r="C30" s="196" t="s">
        <v>24</v>
      </c>
      <c r="D30" s="367" t="s">
        <v>230</v>
      </c>
      <c r="E30" s="368"/>
      <c r="F30" s="368"/>
      <c r="G30" s="368"/>
      <c r="H30" s="368"/>
      <c r="I30" s="368"/>
      <c r="J30" s="368"/>
      <c r="K30" s="369"/>
      <c r="L30" s="169">
        <f>L29*12</f>
        <v>0</v>
      </c>
      <c r="M30" s="170">
        <f>M29*9</f>
        <v>0</v>
      </c>
      <c r="N30" s="171">
        <f>N29*3</f>
        <v>0</v>
      </c>
      <c r="O30" s="11">
        <f>O29*'Valid Values and Workbook Info'!$C$10</f>
        <v>0</v>
      </c>
      <c r="P30" s="11">
        <f>P29*'Valid Values and Workbook Info'!$C$10</f>
        <v>0</v>
      </c>
      <c r="Q30" s="11">
        <f>Q29*'Valid Values and Workbook Info'!$C$10</f>
        <v>0</v>
      </c>
      <c r="R30" s="13">
        <f t="shared" si="0"/>
        <v>0</v>
      </c>
    </row>
    <row r="31" spans="1:18" ht="23.1" hidden="1" customHeight="1" thickBot="1">
      <c r="A31" s="406"/>
      <c r="B31" s="590"/>
      <c r="C31" s="195" t="s">
        <v>199</v>
      </c>
      <c r="D31" s="257" t="s">
        <v>217</v>
      </c>
      <c r="E31" s="258">
        <v>0</v>
      </c>
      <c r="F31" s="259">
        <v>0</v>
      </c>
      <c r="G31" s="532">
        <f>'Project Budget Overview'!B36</f>
        <v>0</v>
      </c>
      <c r="H31" s="532"/>
      <c r="I31" s="532"/>
      <c r="J31" s="533"/>
      <c r="K31" s="260">
        <f>'Proposal Budget Year 1'!K31 * 1.03</f>
        <v>0</v>
      </c>
      <c r="L31" s="167"/>
      <c r="M31" s="168"/>
      <c r="N31" s="167"/>
      <c r="O31" s="5">
        <f>K31*L31</f>
        <v>0</v>
      </c>
      <c r="P31" s="6">
        <f>K31*M31</f>
        <v>0</v>
      </c>
      <c r="Q31" s="7">
        <f>((K31/19.5)*6.6)*N31</f>
        <v>0</v>
      </c>
      <c r="R31" s="9">
        <f t="shared" si="0"/>
        <v>0</v>
      </c>
    </row>
    <row r="32" spans="1:18" ht="23.1" hidden="1" customHeight="1" thickBot="1">
      <c r="A32" s="406"/>
      <c r="B32" s="590"/>
      <c r="C32" s="196" t="s">
        <v>24</v>
      </c>
      <c r="D32" s="367" t="s">
        <v>230</v>
      </c>
      <c r="E32" s="368"/>
      <c r="F32" s="368"/>
      <c r="G32" s="368"/>
      <c r="H32" s="368"/>
      <c r="I32" s="368"/>
      <c r="J32" s="368"/>
      <c r="K32" s="369"/>
      <c r="L32" s="169">
        <f>L31*12</f>
        <v>0</v>
      </c>
      <c r="M32" s="170">
        <f>M31*9</f>
        <v>0</v>
      </c>
      <c r="N32" s="171">
        <f>N31*3</f>
        <v>0</v>
      </c>
      <c r="O32" s="11">
        <f>O31*'Valid Values and Workbook Info'!$C$10</f>
        <v>0</v>
      </c>
      <c r="P32" s="11">
        <f>P31*'Valid Values and Workbook Info'!$C$10</f>
        <v>0</v>
      </c>
      <c r="Q32" s="11">
        <f>Q31*'Valid Values and Workbook Info'!$C$10</f>
        <v>0</v>
      </c>
      <c r="R32" s="13">
        <f t="shared" si="0"/>
        <v>0</v>
      </c>
    </row>
    <row r="33" spans="1:18" ht="23.1" hidden="1" customHeight="1" thickBot="1">
      <c r="A33" s="406"/>
      <c r="B33" s="590"/>
      <c r="C33" s="195" t="s">
        <v>199</v>
      </c>
      <c r="D33" s="257" t="s">
        <v>218</v>
      </c>
      <c r="E33" s="258">
        <v>0</v>
      </c>
      <c r="F33" s="259">
        <v>0</v>
      </c>
      <c r="G33" s="532">
        <f>'Project Budget Overview'!B37</f>
        <v>0</v>
      </c>
      <c r="H33" s="532"/>
      <c r="I33" s="532"/>
      <c r="J33" s="533"/>
      <c r="K33" s="260">
        <f>'Proposal Budget Year 1'!K33 * 1.03</f>
        <v>0</v>
      </c>
      <c r="L33" s="167"/>
      <c r="M33" s="168"/>
      <c r="N33" s="167"/>
      <c r="O33" s="5">
        <f>K33*L33</f>
        <v>0</v>
      </c>
      <c r="P33" s="6">
        <f>K33*M33</f>
        <v>0</v>
      </c>
      <c r="Q33" s="7">
        <f>((K33/19.5)*6.6)*N33</f>
        <v>0</v>
      </c>
      <c r="R33" s="9">
        <f t="shared" si="0"/>
        <v>0</v>
      </c>
    </row>
    <row r="34" spans="1:18" ht="23.1" hidden="1" customHeight="1" thickBot="1">
      <c r="A34" s="406"/>
      <c r="B34" s="590"/>
      <c r="C34" s="196" t="s">
        <v>24</v>
      </c>
      <c r="D34" s="367" t="s">
        <v>230</v>
      </c>
      <c r="E34" s="368"/>
      <c r="F34" s="368"/>
      <c r="G34" s="368"/>
      <c r="H34" s="368"/>
      <c r="I34" s="368"/>
      <c r="J34" s="368"/>
      <c r="K34" s="369"/>
      <c r="L34" s="169">
        <f>L33*12</f>
        <v>0</v>
      </c>
      <c r="M34" s="170">
        <f>M33*9</f>
        <v>0</v>
      </c>
      <c r="N34" s="171">
        <f>N33*3</f>
        <v>0</v>
      </c>
      <c r="O34" s="11">
        <f>O33*'Valid Values and Workbook Info'!$C$10</f>
        <v>0</v>
      </c>
      <c r="P34" s="11">
        <f>P33*'Valid Values and Workbook Info'!$C$10</f>
        <v>0</v>
      </c>
      <c r="Q34" s="11">
        <f>Q33*'Valid Values and Workbook Info'!$C$10</f>
        <v>0</v>
      </c>
      <c r="R34" s="13">
        <f t="shared" si="0"/>
        <v>0</v>
      </c>
    </row>
    <row r="35" spans="1:18" ht="23.1" hidden="1" customHeight="1" thickBot="1">
      <c r="A35" s="406"/>
      <c r="B35" s="590"/>
      <c r="C35" s="195" t="s">
        <v>199</v>
      </c>
      <c r="D35" s="257" t="s">
        <v>219</v>
      </c>
      <c r="E35" s="258">
        <v>0</v>
      </c>
      <c r="F35" s="259">
        <v>0</v>
      </c>
      <c r="G35" s="532">
        <f>'Project Budget Overview'!B38</f>
        <v>0</v>
      </c>
      <c r="H35" s="532"/>
      <c r="I35" s="532"/>
      <c r="J35" s="533"/>
      <c r="K35" s="260">
        <f>'Proposal Budget Year 1'!K35 * 1.03</f>
        <v>0</v>
      </c>
      <c r="L35" s="167"/>
      <c r="M35" s="168"/>
      <c r="N35" s="167"/>
      <c r="O35" s="5">
        <f>K35*L35</f>
        <v>0</v>
      </c>
      <c r="P35" s="6">
        <f>K35*M35</f>
        <v>0</v>
      </c>
      <c r="Q35" s="7">
        <f>((K35/19.5)*6.6)*N35</f>
        <v>0</v>
      </c>
      <c r="R35" s="9">
        <f t="shared" si="0"/>
        <v>0</v>
      </c>
    </row>
    <row r="36" spans="1:18" ht="23.1" hidden="1" customHeight="1" thickBot="1">
      <c r="A36" s="577">
        <f>R73</f>
        <v>0</v>
      </c>
      <c r="B36" s="590"/>
      <c r="C36" s="196" t="s">
        <v>24</v>
      </c>
      <c r="D36" s="367" t="s">
        <v>230</v>
      </c>
      <c r="E36" s="368"/>
      <c r="F36" s="368"/>
      <c r="G36" s="368"/>
      <c r="H36" s="368"/>
      <c r="I36" s="368"/>
      <c r="J36" s="368"/>
      <c r="K36" s="369"/>
      <c r="L36" s="169">
        <f>L35*12</f>
        <v>0</v>
      </c>
      <c r="M36" s="170">
        <f>M35*9</f>
        <v>0</v>
      </c>
      <c r="N36" s="171">
        <f>N35*3</f>
        <v>0</v>
      </c>
      <c r="O36" s="11">
        <f>O35*'Valid Values and Workbook Info'!$C$10</f>
        <v>0</v>
      </c>
      <c r="P36" s="11">
        <f>P35*'Valid Values and Workbook Info'!$C$10</f>
        <v>0</v>
      </c>
      <c r="Q36" s="11">
        <f>Q35*'Valid Values and Workbook Info'!$C$10</f>
        <v>0</v>
      </c>
      <c r="R36" s="13">
        <f t="shared" si="0"/>
        <v>0</v>
      </c>
    </row>
    <row r="37" spans="1:18" ht="23.1" hidden="1" customHeight="1" thickBot="1">
      <c r="A37" s="577"/>
      <c r="B37" s="590"/>
      <c r="C37" s="195" t="s">
        <v>199</v>
      </c>
      <c r="D37" s="257" t="s">
        <v>220</v>
      </c>
      <c r="E37" s="258">
        <v>0</v>
      </c>
      <c r="F37" s="259">
        <v>0</v>
      </c>
      <c r="G37" s="532">
        <f>'Project Budget Overview'!B39</f>
        <v>0</v>
      </c>
      <c r="H37" s="532"/>
      <c r="I37" s="532"/>
      <c r="J37" s="533"/>
      <c r="K37" s="260">
        <f>'Proposal Budget Year 1'!K37 * 1.03</f>
        <v>0</v>
      </c>
      <c r="L37" s="167"/>
      <c r="M37" s="168"/>
      <c r="N37" s="167"/>
      <c r="O37" s="5">
        <f>K37*L37</f>
        <v>0</v>
      </c>
      <c r="P37" s="6">
        <f>K37*M37</f>
        <v>0</v>
      </c>
      <c r="Q37" s="7">
        <f>((K37/19.5)*6.6)*N37</f>
        <v>0</v>
      </c>
      <c r="R37" s="9">
        <f t="shared" si="0"/>
        <v>0</v>
      </c>
    </row>
    <row r="38" spans="1:18" ht="23.1" hidden="1" customHeight="1" thickBot="1">
      <c r="A38" s="577"/>
      <c r="B38" s="590"/>
      <c r="C38" s="196" t="s">
        <v>24</v>
      </c>
      <c r="D38" s="367" t="s">
        <v>230</v>
      </c>
      <c r="E38" s="368"/>
      <c r="F38" s="368"/>
      <c r="G38" s="368"/>
      <c r="H38" s="368"/>
      <c r="I38" s="368"/>
      <c r="J38" s="368"/>
      <c r="K38" s="369"/>
      <c r="L38" s="169">
        <f>L37*12</f>
        <v>0</v>
      </c>
      <c r="M38" s="170">
        <f>M37*9</f>
        <v>0</v>
      </c>
      <c r="N38" s="171">
        <f>N37*3</f>
        <v>0</v>
      </c>
      <c r="O38" s="11">
        <f>O37*'Valid Values and Workbook Info'!$C$10</f>
        <v>0</v>
      </c>
      <c r="P38" s="11">
        <f>P37*'Valid Values and Workbook Info'!$C$10</f>
        <v>0</v>
      </c>
      <c r="Q38" s="11">
        <f>Q37*'Valid Values and Workbook Info'!$C$10</f>
        <v>0</v>
      </c>
      <c r="R38" s="13">
        <f t="shared" si="0"/>
        <v>0</v>
      </c>
    </row>
    <row r="39" spans="1:18" ht="23.1" hidden="1" customHeight="1" thickBot="1">
      <c r="A39" s="577"/>
      <c r="B39" s="590"/>
      <c r="C39" s="195" t="s">
        <v>199</v>
      </c>
      <c r="D39" s="257" t="s">
        <v>221</v>
      </c>
      <c r="E39" s="258">
        <v>0</v>
      </c>
      <c r="F39" s="259">
        <v>0</v>
      </c>
      <c r="G39" s="532">
        <f>'Project Budget Overview'!B40</f>
        <v>0</v>
      </c>
      <c r="H39" s="532"/>
      <c r="I39" s="532"/>
      <c r="J39" s="533"/>
      <c r="K39" s="260">
        <f>'Proposal Budget Year 1'!K39 * 1.03</f>
        <v>0</v>
      </c>
      <c r="L39" s="167"/>
      <c r="M39" s="168"/>
      <c r="N39" s="167"/>
      <c r="O39" s="5">
        <f>K39*L39</f>
        <v>0</v>
      </c>
      <c r="P39" s="6">
        <f>K39*M39</f>
        <v>0</v>
      </c>
      <c r="Q39" s="7">
        <f>((K39/19.5)*6.6)*N39</f>
        <v>0</v>
      </c>
      <c r="R39" s="9">
        <f t="shared" si="0"/>
        <v>0</v>
      </c>
    </row>
    <row r="40" spans="1:18" ht="23.1" hidden="1" customHeight="1" thickBot="1">
      <c r="A40" s="577"/>
      <c r="B40" s="590"/>
      <c r="C40" s="196" t="s">
        <v>24</v>
      </c>
      <c r="D40" s="367" t="s">
        <v>230</v>
      </c>
      <c r="E40" s="368"/>
      <c r="F40" s="368"/>
      <c r="G40" s="368"/>
      <c r="H40" s="368"/>
      <c r="I40" s="368"/>
      <c r="J40" s="368"/>
      <c r="K40" s="369"/>
      <c r="L40" s="169">
        <f>L39*12</f>
        <v>0</v>
      </c>
      <c r="M40" s="170">
        <f>M39*9</f>
        <v>0</v>
      </c>
      <c r="N40" s="171">
        <f>N39*3</f>
        <v>0</v>
      </c>
      <c r="O40" s="11">
        <f>O39*'Valid Values and Workbook Info'!$C$10</f>
        <v>0</v>
      </c>
      <c r="P40" s="11">
        <f>P39*'Valid Values and Workbook Info'!$C$10</f>
        <v>0</v>
      </c>
      <c r="Q40" s="11">
        <f>Q39*'Valid Values and Workbook Info'!$C$10</f>
        <v>0</v>
      </c>
      <c r="R40" s="13">
        <f t="shared" si="0"/>
        <v>0</v>
      </c>
    </row>
    <row r="41" spans="1:18" ht="23.1" hidden="1" customHeight="1" thickBot="1">
      <c r="A41" s="577"/>
      <c r="B41" s="590"/>
      <c r="C41" s="195" t="s">
        <v>199</v>
      </c>
      <c r="D41" s="151" t="s">
        <v>222</v>
      </c>
      <c r="E41" s="220">
        <v>0</v>
      </c>
      <c r="F41" s="215">
        <v>0</v>
      </c>
      <c r="G41" s="532">
        <f>'Project Budget Overview'!B41</f>
        <v>0</v>
      </c>
      <c r="H41" s="532"/>
      <c r="I41" s="532"/>
      <c r="J41" s="533"/>
      <c r="K41" s="158">
        <f>'Proposal Budget Year 1'!K41 * 1.03</f>
        <v>0</v>
      </c>
      <c r="L41" s="167"/>
      <c r="M41" s="168"/>
      <c r="N41" s="167"/>
      <c r="O41" s="5">
        <f>K41*L41</f>
        <v>0</v>
      </c>
      <c r="P41" s="6">
        <f>K41*M41</f>
        <v>0</v>
      </c>
      <c r="Q41" s="7">
        <f>((K41/19.5)*6.6)*N41</f>
        <v>0</v>
      </c>
      <c r="R41" s="9">
        <f t="shared" si="0"/>
        <v>0</v>
      </c>
    </row>
    <row r="42" spans="1:18" ht="23.1" hidden="1" customHeight="1" thickBot="1">
      <c r="A42" s="577"/>
      <c r="B42" s="590"/>
      <c r="C42" s="196" t="s">
        <v>24</v>
      </c>
      <c r="D42" s="407" t="s">
        <v>230</v>
      </c>
      <c r="E42" s="368"/>
      <c r="F42" s="368"/>
      <c r="G42" s="368"/>
      <c r="H42" s="368"/>
      <c r="I42" s="368"/>
      <c r="J42" s="368"/>
      <c r="K42" s="368"/>
      <c r="L42" s="169">
        <f>L41*12</f>
        <v>0</v>
      </c>
      <c r="M42" s="170">
        <f>M41*9</f>
        <v>0</v>
      </c>
      <c r="N42" s="171">
        <f>N41*3</f>
        <v>0</v>
      </c>
      <c r="O42" s="11">
        <f>O41*'Valid Values and Workbook Info'!$C$10</f>
        <v>0</v>
      </c>
      <c r="P42" s="11">
        <f>P41*'Valid Values and Workbook Info'!$C$10</f>
        <v>0</v>
      </c>
      <c r="Q42" s="11">
        <f>Q41*'Valid Values and Workbook Info'!$C$10</f>
        <v>0</v>
      </c>
      <c r="R42" s="13">
        <f t="shared" si="0"/>
        <v>0</v>
      </c>
    </row>
    <row r="43" spans="1:18" ht="23.1" hidden="1" customHeight="1" thickBot="1">
      <c r="A43" s="577"/>
      <c r="B43" s="590"/>
      <c r="C43" s="195" t="s">
        <v>199</v>
      </c>
      <c r="D43" s="151" t="s">
        <v>223</v>
      </c>
      <c r="E43" s="220">
        <v>0</v>
      </c>
      <c r="F43" s="215">
        <v>0</v>
      </c>
      <c r="G43" s="532">
        <f>'Project Budget Overview'!B42</f>
        <v>0</v>
      </c>
      <c r="H43" s="532"/>
      <c r="I43" s="532"/>
      <c r="J43" s="533"/>
      <c r="K43" s="158">
        <f>'Proposal Budget Year 1'!K43 * 1.03</f>
        <v>0</v>
      </c>
      <c r="L43" s="167"/>
      <c r="M43" s="168"/>
      <c r="N43" s="167"/>
      <c r="O43" s="5">
        <f>K43*L43</f>
        <v>0</v>
      </c>
      <c r="P43" s="6">
        <f>K43*M43</f>
        <v>0</v>
      </c>
      <c r="Q43" s="7">
        <f>((K43/19.5)*6.6)*N43</f>
        <v>0</v>
      </c>
      <c r="R43" s="9">
        <f t="shared" si="0"/>
        <v>0</v>
      </c>
    </row>
    <row r="44" spans="1:18" ht="23.1" hidden="1" customHeight="1" thickBot="1">
      <c r="A44" s="577"/>
      <c r="B44" s="590"/>
      <c r="C44" s="196" t="s">
        <v>24</v>
      </c>
      <c r="D44" s="407" t="s">
        <v>230</v>
      </c>
      <c r="E44" s="368"/>
      <c r="F44" s="368"/>
      <c r="G44" s="368"/>
      <c r="H44" s="368"/>
      <c r="I44" s="368"/>
      <c r="J44" s="368"/>
      <c r="K44" s="368"/>
      <c r="L44" s="169">
        <f>L43*12</f>
        <v>0</v>
      </c>
      <c r="M44" s="170">
        <f>M43*9</f>
        <v>0</v>
      </c>
      <c r="N44" s="171">
        <f>N43*3</f>
        <v>0</v>
      </c>
      <c r="O44" s="11">
        <f>O43*'Valid Values and Workbook Info'!$C$10</f>
        <v>0</v>
      </c>
      <c r="P44" s="11">
        <f>P43*'Valid Values and Workbook Info'!$C$10</f>
        <v>0</v>
      </c>
      <c r="Q44" s="11">
        <f>Q43*'Valid Values and Workbook Info'!$C$10</f>
        <v>0</v>
      </c>
      <c r="R44" s="13">
        <f t="shared" si="0"/>
        <v>0</v>
      </c>
    </row>
    <row r="45" spans="1:18" ht="23.1" hidden="1" customHeight="1" thickBot="1">
      <c r="A45" s="577"/>
      <c r="B45" s="590"/>
      <c r="C45" s="195" t="s">
        <v>199</v>
      </c>
      <c r="D45" s="151" t="s">
        <v>224</v>
      </c>
      <c r="E45" s="220">
        <v>0</v>
      </c>
      <c r="F45" s="215">
        <v>0</v>
      </c>
      <c r="G45" s="532">
        <f>'Project Budget Overview'!B43</f>
        <v>0</v>
      </c>
      <c r="H45" s="532"/>
      <c r="I45" s="532"/>
      <c r="J45" s="533"/>
      <c r="K45" s="158">
        <f>'Proposal Budget Year 1'!K45 * 1.03</f>
        <v>0</v>
      </c>
      <c r="L45" s="167"/>
      <c r="M45" s="168"/>
      <c r="N45" s="167"/>
      <c r="O45" s="5">
        <f>K45*L45</f>
        <v>0</v>
      </c>
      <c r="P45" s="6">
        <f>K45*M45</f>
        <v>0</v>
      </c>
      <c r="Q45" s="7">
        <f>((K45/19.5)*6.6)*N45</f>
        <v>0</v>
      </c>
      <c r="R45" s="9">
        <f t="shared" si="0"/>
        <v>0</v>
      </c>
    </row>
    <row r="46" spans="1:18" ht="23.1" hidden="1" customHeight="1" thickBot="1">
      <c r="A46" s="577"/>
      <c r="B46" s="590"/>
      <c r="C46" s="196" t="s">
        <v>24</v>
      </c>
      <c r="D46" s="407" t="s">
        <v>230</v>
      </c>
      <c r="E46" s="368"/>
      <c r="F46" s="368"/>
      <c r="G46" s="368"/>
      <c r="H46" s="368"/>
      <c r="I46" s="368"/>
      <c r="J46" s="368"/>
      <c r="K46" s="368"/>
      <c r="L46" s="169">
        <f>L45*12</f>
        <v>0</v>
      </c>
      <c r="M46" s="170">
        <f>M45*9</f>
        <v>0</v>
      </c>
      <c r="N46" s="171">
        <f>N45*3</f>
        <v>0</v>
      </c>
      <c r="O46" s="11">
        <f>O45*'Valid Values and Workbook Info'!$C$10</f>
        <v>0</v>
      </c>
      <c r="P46" s="11">
        <f>P45*'Valid Values and Workbook Info'!$C$10</f>
        <v>0</v>
      </c>
      <c r="Q46" s="11">
        <f>Q45*'Valid Values and Workbook Info'!$C$10</f>
        <v>0</v>
      </c>
      <c r="R46" s="13">
        <f t="shared" si="0"/>
        <v>0</v>
      </c>
    </row>
    <row r="47" spans="1:18" s="162" customFormat="1" ht="15.95" customHeight="1" thickBot="1">
      <c r="A47" s="577"/>
      <c r="B47" s="590"/>
      <c r="C47" s="197" t="s">
        <v>128</v>
      </c>
      <c r="D47" s="561" t="str">
        <f>_xlfn.CONCAT("A.2. - Staff Salary (fringe at ",TEXT(100*'Valid Values and Workbook Info'!$C$11,"##.##"),"%)")</f>
        <v>A.2. - Staff Salary (fringe at 59.16%)</v>
      </c>
      <c r="E47" s="562"/>
      <c r="F47" s="562"/>
      <c r="G47" s="563"/>
      <c r="H47" s="563"/>
      <c r="I47" s="563"/>
      <c r="J47" s="563"/>
      <c r="K47" s="563"/>
      <c r="L47" s="563"/>
      <c r="M47" s="563"/>
      <c r="N47" s="563"/>
      <c r="O47" s="563"/>
      <c r="P47" s="563"/>
      <c r="Q47" s="563"/>
      <c r="R47" s="564"/>
    </row>
    <row r="48" spans="1:18" ht="23.1" customHeight="1" thickBot="1">
      <c r="A48" s="577"/>
      <c r="B48" s="590"/>
      <c r="C48" s="195" t="s">
        <v>200</v>
      </c>
      <c r="D48" s="257" t="s">
        <v>0</v>
      </c>
      <c r="E48" s="258">
        <v>0</v>
      </c>
      <c r="F48" s="259">
        <v>0</v>
      </c>
      <c r="G48" s="532">
        <f>'Project Budget Overview'!B46</f>
        <v>0</v>
      </c>
      <c r="H48" s="532"/>
      <c r="I48" s="532"/>
      <c r="J48" s="533"/>
      <c r="K48" s="260">
        <f>'Proposal Budget Year 1'!K48 * 1.03</f>
        <v>0</v>
      </c>
      <c r="L48" s="167"/>
      <c r="M48" s="168"/>
      <c r="N48" s="167"/>
      <c r="O48" s="5">
        <f>K48*L48</f>
        <v>0</v>
      </c>
      <c r="P48" s="6">
        <f>K48*M48</f>
        <v>0</v>
      </c>
      <c r="Q48" s="7">
        <f>((K48/19.5)*6.6)*N48</f>
        <v>0</v>
      </c>
      <c r="R48" s="9">
        <f t="shared" ref="R48:R55" si="2">SUM(O48:Q48)</f>
        <v>0</v>
      </c>
    </row>
    <row r="49" spans="1:18" ht="23.1" customHeight="1" thickBot="1">
      <c r="A49" s="577"/>
      <c r="B49" s="590"/>
      <c r="C49" s="196" t="s">
        <v>24</v>
      </c>
      <c r="D49" s="367" t="s">
        <v>230</v>
      </c>
      <c r="E49" s="368"/>
      <c r="F49" s="368"/>
      <c r="G49" s="368"/>
      <c r="H49" s="368"/>
      <c r="I49" s="368"/>
      <c r="J49" s="368"/>
      <c r="K49" s="369"/>
      <c r="L49" s="169">
        <f>L48*12</f>
        <v>0</v>
      </c>
      <c r="M49" s="170">
        <f>M48*9</f>
        <v>0</v>
      </c>
      <c r="N49" s="171">
        <f>N48*3</f>
        <v>0</v>
      </c>
      <c r="O49" s="10">
        <f>O48*'Valid Values and Workbook Info'!$C$11</f>
        <v>0</v>
      </c>
      <c r="P49" s="10">
        <f>P48*'Valid Values and Workbook Info'!$C$11</f>
        <v>0</v>
      </c>
      <c r="Q49" s="10">
        <f>Q48*'Valid Values and Workbook Info'!$C$11</f>
        <v>0</v>
      </c>
      <c r="R49" s="13">
        <f t="shared" si="2"/>
        <v>0</v>
      </c>
    </row>
    <row r="50" spans="1:18" ht="23.1" customHeight="1" thickBot="1">
      <c r="A50" s="577"/>
      <c r="B50" s="590"/>
      <c r="C50" s="195" t="s">
        <v>200</v>
      </c>
      <c r="D50" s="257" t="s">
        <v>1</v>
      </c>
      <c r="E50" s="258">
        <v>0</v>
      </c>
      <c r="F50" s="259">
        <v>0</v>
      </c>
      <c r="G50" s="532">
        <f>'Project Budget Overview'!B47</f>
        <v>0</v>
      </c>
      <c r="H50" s="532"/>
      <c r="I50" s="532"/>
      <c r="J50" s="533"/>
      <c r="K50" s="260">
        <f>'Proposal Budget Year 1'!K50 * 1.03</f>
        <v>0</v>
      </c>
      <c r="L50" s="167"/>
      <c r="M50" s="168"/>
      <c r="N50" s="167"/>
      <c r="O50" s="5">
        <f>K50*L50</f>
        <v>0</v>
      </c>
      <c r="P50" s="6">
        <f>K50*M50</f>
        <v>0</v>
      </c>
      <c r="Q50" s="7">
        <f>((K50/19.5)*6.6)*N50</f>
        <v>0</v>
      </c>
      <c r="R50" s="9">
        <f t="shared" si="2"/>
        <v>0</v>
      </c>
    </row>
    <row r="51" spans="1:18" ht="23.1" customHeight="1" thickBot="1">
      <c r="A51" s="577"/>
      <c r="B51" s="590"/>
      <c r="C51" s="198" t="s">
        <v>24</v>
      </c>
      <c r="D51" s="367" t="s">
        <v>230</v>
      </c>
      <c r="E51" s="368"/>
      <c r="F51" s="368"/>
      <c r="G51" s="368"/>
      <c r="H51" s="368"/>
      <c r="I51" s="368"/>
      <c r="J51" s="368"/>
      <c r="K51" s="369"/>
      <c r="L51" s="169">
        <f>L50*12</f>
        <v>0</v>
      </c>
      <c r="M51" s="170">
        <f>M50*9</f>
        <v>0</v>
      </c>
      <c r="N51" s="171">
        <f>N50*3</f>
        <v>0</v>
      </c>
      <c r="O51" s="10">
        <f>O50*'Valid Values and Workbook Info'!$C$11</f>
        <v>0</v>
      </c>
      <c r="P51" s="10">
        <f>P50*'Valid Values and Workbook Info'!$C$11</f>
        <v>0</v>
      </c>
      <c r="Q51" s="10">
        <f>Q50*'Valid Values and Workbook Info'!$C$11</f>
        <v>0</v>
      </c>
      <c r="R51" s="33">
        <f t="shared" si="2"/>
        <v>0</v>
      </c>
    </row>
    <row r="52" spans="1:18" ht="23.1" customHeight="1" thickBot="1">
      <c r="A52" s="577"/>
      <c r="B52" s="590"/>
      <c r="C52" s="195" t="s">
        <v>200</v>
      </c>
      <c r="D52" s="257" t="s">
        <v>2</v>
      </c>
      <c r="E52" s="258">
        <v>0</v>
      </c>
      <c r="F52" s="259">
        <v>0</v>
      </c>
      <c r="G52" s="532">
        <f>'Project Budget Overview'!B48</f>
        <v>0</v>
      </c>
      <c r="H52" s="532"/>
      <c r="I52" s="532"/>
      <c r="J52" s="533"/>
      <c r="K52" s="260">
        <f>'Proposal Budget Year 1'!K52 * 1.03</f>
        <v>0</v>
      </c>
      <c r="L52" s="167"/>
      <c r="M52" s="168"/>
      <c r="N52" s="167"/>
      <c r="O52" s="5">
        <f>K52*L52</f>
        <v>0</v>
      </c>
      <c r="P52" s="6">
        <f>K52*M52</f>
        <v>0</v>
      </c>
      <c r="Q52" s="7">
        <f>((K52/19.5)*6.6)*N52</f>
        <v>0</v>
      </c>
      <c r="R52" s="9">
        <f t="shared" si="2"/>
        <v>0</v>
      </c>
    </row>
    <row r="53" spans="1:18" ht="23.1" customHeight="1" thickBot="1">
      <c r="A53" s="577"/>
      <c r="B53" s="590"/>
      <c r="C53" s="196" t="s">
        <v>24</v>
      </c>
      <c r="D53" s="367" t="s">
        <v>230</v>
      </c>
      <c r="E53" s="368"/>
      <c r="F53" s="368"/>
      <c r="G53" s="368"/>
      <c r="H53" s="368"/>
      <c r="I53" s="368"/>
      <c r="J53" s="368"/>
      <c r="K53" s="369"/>
      <c r="L53" s="169">
        <f>L52*12</f>
        <v>0</v>
      </c>
      <c r="M53" s="170">
        <f>M52*9</f>
        <v>0</v>
      </c>
      <c r="N53" s="171">
        <f>N52*3</f>
        <v>0</v>
      </c>
      <c r="O53" s="10">
        <f>O52*'Valid Values and Workbook Info'!$C$11</f>
        <v>0</v>
      </c>
      <c r="P53" s="10">
        <f>P52*'Valid Values and Workbook Info'!$C$11</f>
        <v>0</v>
      </c>
      <c r="Q53" s="10">
        <f>Q52*'Valid Values and Workbook Info'!$C$11</f>
        <v>0</v>
      </c>
      <c r="R53" s="13">
        <f t="shared" si="2"/>
        <v>0</v>
      </c>
    </row>
    <row r="54" spans="1:18" ht="23.1" customHeight="1" thickBot="1">
      <c r="A54" s="577"/>
      <c r="B54" s="590"/>
      <c r="C54" s="195" t="s">
        <v>200</v>
      </c>
      <c r="D54" s="257" t="s">
        <v>3</v>
      </c>
      <c r="E54" s="258">
        <v>0</v>
      </c>
      <c r="F54" s="259">
        <v>0</v>
      </c>
      <c r="G54" s="532">
        <f>'Project Budget Overview'!B49</f>
        <v>0</v>
      </c>
      <c r="H54" s="532"/>
      <c r="I54" s="532"/>
      <c r="J54" s="533"/>
      <c r="K54" s="260">
        <f>'Proposal Budget Year 1'!K54 * 1.03</f>
        <v>0</v>
      </c>
      <c r="L54" s="167"/>
      <c r="M54" s="168"/>
      <c r="N54" s="167"/>
      <c r="O54" s="5">
        <f>K54*L54</f>
        <v>0</v>
      </c>
      <c r="P54" s="6">
        <f>K54*M54</f>
        <v>0</v>
      </c>
      <c r="Q54" s="7">
        <f>((K54/19.5)*6.6)*N54</f>
        <v>0</v>
      </c>
      <c r="R54" s="9">
        <f t="shared" si="2"/>
        <v>0</v>
      </c>
    </row>
    <row r="55" spans="1:18" ht="23.1" customHeight="1" thickBot="1">
      <c r="A55" s="577"/>
      <c r="B55" s="590"/>
      <c r="C55" s="196" t="s">
        <v>24</v>
      </c>
      <c r="D55" s="367" t="s">
        <v>230</v>
      </c>
      <c r="E55" s="368"/>
      <c r="F55" s="368"/>
      <c r="G55" s="368"/>
      <c r="H55" s="368"/>
      <c r="I55" s="368"/>
      <c r="J55" s="368"/>
      <c r="K55" s="369"/>
      <c r="L55" s="169">
        <f>L54*12</f>
        <v>0</v>
      </c>
      <c r="M55" s="170">
        <f>M54*9</f>
        <v>0</v>
      </c>
      <c r="N55" s="171">
        <f>N54*3</f>
        <v>0</v>
      </c>
      <c r="O55" s="10">
        <f>O54*'Valid Values and Workbook Info'!$C$11</f>
        <v>0</v>
      </c>
      <c r="P55" s="10">
        <f>P54*'Valid Values and Workbook Info'!$C$11</f>
        <v>0</v>
      </c>
      <c r="Q55" s="10">
        <f>Q54*'Valid Values and Workbook Info'!$C$11</f>
        <v>0</v>
      </c>
      <c r="R55" s="12">
        <f t="shared" si="2"/>
        <v>0</v>
      </c>
    </row>
    <row r="56" spans="1:18" ht="23.1" customHeight="1" thickBot="1">
      <c r="A56" s="577"/>
      <c r="B56" s="590"/>
      <c r="C56" s="195" t="s">
        <v>200</v>
      </c>
      <c r="D56" s="257" t="s">
        <v>4</v>
      </c>
      <c r="E56" s="258">
        <v>0</v>
      </c>
      <c r="F56" s="259">
        <v>0</v>
      </c>
      <c r="G56" s="532">
        <f>'Project Budget Overview'!B50</f>
        <v>0</v>
      </c>
      <c r="H56" s="532"/>
      <c r="I56" s="532"/>
      <c r="J56" s="533"/>
      <c r="K56" s="260">
        <f>'Proposal Budget Year 1'!K56 * 1.03</f>
        <v>0</v>
      </c>
      <c r="L56" s="167"/>
      <c r="M56" s="168"/>
      <c r="N56" s="167"/>
      <c r="O56" s="5">
        <f>K56*L56</f>
        <v>0</v>
      </c>
      <c r="P56" s="6">
        <f>K56*M56</f>
        <v>0</v>
      </c>
      <c r="Q56" s="7">
        <f>((K56/19.5)*6.6)*N56</f>
        <v>0</v>
      </c>
      <c r="R56" s="9">
        <f t="shared" si="0"/>
        <v>0</v>
      </c>
    </row>
    <row r="57" spans="1:18" ht="23.1" customHeight="1" thickBot="1">
      <c r="A57" s="577"/>
      <c r="B57" s="590"/>
      <c r="C57" s="196" t="s">
        <v>24</v>
      </c>
      <c r="D57" s="367" t="s">
        <v>230</v>
      </c>
      <c r="E57" s="368"/>
      <c r="F57" s="368"/>
      <c r="G57" s="368"/>
      <c r="H57" s="368"/>
      <c r="I57" s="368"/>
      <c r="J57" s="368"/>
      <c r="K57" s="369"/>
      <c r="L57" s="169">
        <f>L56*12</f>
        <v>0</v>
      </c>
      <c r="M57" s="170">
        <f>M56*9</f>
        <v>0</v>
      </c>
      <c r="N57" s="171">
        <f>N56*3</f>
        <v>0</v>
      </c>
      <c r="O57" s="10">
        <f>O56*'Valid Values and Workbook Info'!$C$11</f>
        <v>0</v>
      </c>
      <c r="P57" s="10">
        <f>P56*'Valid Values and Workbook Info'!$C$11</f>
        <v>0</v>
      </c>
      <c r="Q57" s="10">
        <f>Q56*'Valid Values and Workbook Info'!$C$11</f>
        <v>0</v>
      </c>
      <c r="R57" s="13">
        <f t="shared" si="0"/>
        <v>0</v>
      </c>
    </row>
    <row r="58" spans="1:18" ht="23.1" customHeight="1" thickBot="1">
      <c r="A58" s="577"/>
      <c r="B58" s="590"/>
      <c r="C58" s="195" t="s">
        <v>200</v>
      </c>
      <c r="D58" s="151" t="s">
        <v>5</v>
      </c>
      <c r="E58" s="220">
        <v>0</v>
      </c>
      <c r="F58" s="215">
        <v>0</v>
      </c>
      <c r="G58" s="592">
        <f>'Project Budget Overview'!B51</f>
        <v>0</v>
      </c>
      <c r="H58" s="532"/>
      <c r="I58" s="532"/>
      <c r="J58" s="533"/>
      <c r="K58" s="158">
        <f>'Proposal Budget Year 1'!K58 * 1.03</f>
        <v>0</v>
      </c>
      <c r="L58" s="167"/>
      <c r="M58" s="168"/>
      <c r="N58" s="167"/>
      <c r="O58" s="5">
        <f>K58*L58</f>
        <v>0</v>
      </c>
      <c r="P58" s="6">
        <f>K58*M58</f>
        <v>0</v>
      </c>
      <c r="Q58" s="7">
        <f>((K58/19.5)*6.6)*N58</f>
        <v>0</v>
      </c>
      <c r="R58" s="9">
        <f t="shared" si="0"/>
        <v>0</v>
      </c>
    </row>
    <row r="59" spans="1:18" ht="23.1" customHeight="1" thickBot="1">
      <c r="A59" s="577"/>
      <c r="B59" s="591"/>
      <c r="C59" s="198" t="s">
        <v>24</v>
      </c>
      <c r="D59" s="546" t="s">
        <v>230</v>
      </c>
      <c r="E59" s="547"/>
      <c r="F59" s="547"/>
      <c r="G59" s="547"/>
      <c r="H59" s="547"/>
      <c r="I59" s="547"/>
      <c r="J59" s="547"/>
      <c r="K59" s="547"/>
      <c r="L59" s="242">
        <f>L58*12</f>
        <v>0</v>
      </c>
      <c r="M59" s="208">
        <f>M58*9</f>
        <v>0</v>
      </c>
      <c r="N59" s="243">
        <f>N58*3</f>
        <v>0</v>
      </c>
      <c r="O59" s="10">
        <f>O58*'Valid Values and Workbook Info'!$C$11</f>
        <v>0</v>
      </c>
      <c r="P59" s="10">
        <f>P58*'Valid Values and Workbook Info'!$C$11</f>
        <v>0</v>
      </c>
      <c r="Q59" s="10">
        <f>Q58*'Valid Values and Workbook Info'!$C$11</f>
        <v>0</v>
      </c>
      <c r="R59" s="244">
        <f t="shared" si="0"/>
        <v>0</v>
      </c>
    </row>
    <row r="60" spans="1:18" ht="18" customHeight="1" thickBot="1">
      <c r="A60" s="577"/>
      <c r="B60" s="586" t="s">
        <v>250</v>
      </c>
      <c r="C60" s="587"/>
      <c r="D60" s="588"/>
      <c r="E60" s="246">
        <f>+E56+E58+E54+E52+E50+E48+E35+E33+E31+E29+E27+E25+E23+E21+E19+E17+E15+E13+E11+E9+E7+E45+E43+E41+E39+E37</f>
        <v>0</v>
      </c>
      <c r="F60" s="246">
        <f>+F56+F58+F54+F52+F50+F48+F35+F33+F31+F29+F27+F25+F23+F21+F19+F17+F15+F13+F11+F9+F7+F45+F43+F41+F39+F37</f>
        <v>0</v>
      </c>
      <c r="G60" s="247"/>
      <c r="H60" s="247"/>
      <c r="I60" s="625"/>
      <c r="J60" s="625"/>
      <c r="K60" s="625"/>
      <c r="L60" s="625"/>
      <c r="M60" s="625"/>
      <c r="N60" s="625"/>
      <c r="O60" s="625"/>
      <c r="P60" s="625"/>
      <c r="Q60" s="625"/>
      <c r="R60" s="626"/>
    </row>
    <row r="61" spans="1:18">
      <c r="A61" s="577"/>
      <c r="B61" s="649" t="s">
        <v>147</v>
      </c>
      <c r="C61" s="650"/>
      <c r="D61" s="650"/>
      <c r="E61" s="536"/>
      <c r="F61" s="536"/>
      <c r="G61" s="650"/>
      <c r="H61" s="650"/>
      <c r="I61" s="650"/>
      <c r="J61" s="650"/>
      <c r="K61" s="650"/>
      <c r="L61" s="650"/>
      <c r="M61" s="650"/>
      <c r="N61" s="650"/>
      <c r="O61" s="650"/>
      <c r="P61" s="650"/>
      <c r="Q61" s="650"/>
      <c r="R61" s="46">
        <f>SUM(R7,R9,R11,R13,R15,R17,R19,R21,R23,R25,R27,R29,R31,R33,R35,R37,R39,R41,R43,R45,R48,R50,R52,R54,R56,R58)</f>
        <v>0</v>
      </c>
    </row>
    <row r="62" spans="1:18" ht="13.5" thickBot="1">
      <c r="A62" s="577"/>
      <c r="B62" s="537" t="s">
        <v>148</v>
      </c>
      <c r="C62" s="538"/>
      <c r="D62" s="538"/>
      <c r="E62" s="538"/>
      <c r="F62" s="538"/>
      <c r="G62" s="538"/>
      <c r="H62" s="538"/>
      <c r="I62" s="538"/>
      <c r="J62" s="538"/>
      <c r="K62" s="538"/>
      <c r="L62" s="538"/>
      <c r="M62" s="538"/>
      <c r="N62" s="538"/>
      <c r="O62" s="538"/>
      <c r="P62" s="538"/>
      <c r="Q62" s="538"/>
      <c r="R62" s="47">
        <f>SUM(R8,R10,R12,R14,R16,R18,R20,R22,R24,R26,R28,R30,R32,R34,R36,R38,R40,R42,R44,R46,R49,R51,R53,R55,R57,R59)</f>
        <v>0</v>
      </c>
    </row>
    <row r="63" spans="1:18" ht="13.5" thickBot="1">
      <c r="A63" s="577"/>
      <c r="B63" s="408" t="s">
        <v>65</v>
      </c>
      <c r="C63" s="74" t="s">
        <v>22</v>
      </c>
      <c r="D63" s="551" t="str">
        <f>_xlfn.CONCAT("                Head Count                      B. OTHER PERSONNEL - FRINGE AT ",TEXT(100*'Valid Values and Workbook Info'!$C$12,"#0.00"),"% EXCEPT FOR GRADUATE STUDENTS AT ",TEXT(100*'Valid Values and Workbook Info'!$C$13,"#0.00"),"%, OPS STUDENTS AT ",TEXT(100*'Valid Values and Workbook Info'!$C$14,"#0.00"),"%")</f>
        <v xml:space="preserve">                Head Count                      B. OTHER PERSONNEL - FRINGE AT 3.76% EXCEPT FOR GRADUATE STUDENTS AT 9.96%, OPS STUDENTS AT 0.00%</v>
      </c>
      <c r="E63" s="552"/>
      <c r="F63" s="553"/>
      <c r="G63" s="552"/>
      <c r="H63" s="552"/>
      <c r="I63" s="552"/>
      <c r="J63" s="552"/>
      <c r="K63" s="552"/>
      <c r="L63" s="552"/>
      <c r="M63" s="552"/>
      <c r="N63" s="552"/>
      <c r="O63" s="552"/>
      <c r="P63" s="552"/>
      <c r="Q63" s="552"/>
      <c r="R63" s="554"/>
    </row>
    <row r="64" spans="1:18">
      <c r="A64" s="577"/>
      <c r="B64" s="409"/>
      <c r="C64" s="75" t="s">
        <v>27</v>
      </c>
      <c r="D64" s="555" t="s">
        <v>0</v>
      </c>
      <c r="E64" s="556"/>
      <c r="F64" s="216" t="s">
        <v>252</v>
      </c>
      <c r="G64" s="557" t="s">
        <v>16</v>
      </c>
      <c r="H64" s="557"/>
      <c r="I64" s="557"/>
      <c r="J64" s="557"/>
      <c r="K64" s="557"/>
      <c r="L64" s="557"/>
      <c r="M64" s="557"/>
      <c r="N64" s="557"/>
      <c r="O64" s="557"/>
      <c r="P64" s="557"/>
      <c r="Q64" s="558"/>
      <c r="R64" s="42">
        <v>0</v>
      </c>
    </row>
    <row r="65" spans="1:18" ht="12.75" customHeight="1">
      <c r="A65" s="577"/>
      <c r="B65" s="409"/>
      <c r="C65" s="76" t="s">
        <v>27</v>
      </c>
      <c r="D65" s="544" t="s">
        <v>1</v>
      </c>
      <c r="E65" s="629"/>
      <c r="F65" s="216">
        <v>0</v>
      </c>
      <c r="G65" s="549" t="s">
        <v>266</v>
      </c>
      <c r="H65" s="549"/>
      <c r="I65" s="549"/>
      <c r="J65" s="549"/>
      <c r="K65" s="549"/>
      <c r="L65" s="549"/>
      <c r="M65" s="549"/>
      <c r="N65" s="549"/>
      <c r="O65" s="549"/>
      <c r="P65" s="549"/>
      <c r="Q65" s="550"/>
      <c r="R65" s="16">
        <v>0</v>
      </c>
    </row>
    <row r="66" spans="1:18">
      <c r="A66" s="577"/>
      <c r="B66" s="409"/>
      <c r="C66" s="76" t="s">
        <v>27</v>
      </c>
      <c r="D66" s="544" t="s">
        <v>2</v>
      </c>
      <c r="E66" s="629"/>
      <c r="F66" s="216">
        <v>0</v>
      </c>
      <c r="G66" s="549" t="s">
        <v>265</v>
      </c>
      <c r="H66" s="549"/>
      <c r="I66" s="549"/>
      <c r="J66" s="549"/>
      <c r="K66" s="549"/>
      <c r="L66" s="549"/>
      <c r="M66" s="549"/>
      <c r="N66" s="549"/>
      <c r="O66" s="549"/>
      <c r="P66" s="549"/>
      <c r="Q66" s="550"/>
      <c r="R66" s="16">
        <v>0</v>
      </c>
    </row>
    <row r="67" spans="1:18">
      <c r="A67" s="577"/>
      <c r="B67" s="409"/>
      <c r="C67" s="76" t="s">
        <v>27</v>
      </c>
      <c r="D67" s="540" t="s">
        <v>3</v>
      </c>
      <c r="E67" s="647"/>
      <c r="F67" s="217" t="s">
        <v>252</v>
      </c>
      <c r="G67" s="542" t="s">
        <v>18</v>
      </c>
      <c r="H67" s="542"/>
      <c r="I67" s="542"/>
      <c r="J67" s="542"/>
      <c r="K67" s="542"/>
      <c r="L67" s="542"/>
      <c r="M67" s="542"/>
      <c r="N67" s="542"/>
      <c r="O67" s="542"/>
      <c r="P67" s="542"/>
      <c r="Q67" s="543"/>
      <c r="R67" s="16">
        <v>0</v>
      </c>
    </row>
    <row r="68" spans="1:18" ht="13.5" thickBot="1">
      <c r="A68" s="577"/>
      <c r="B68" s="409"/>
      <c r="C68" s="77" t="s">
        <v>27</v>
      </c>
      <c r="D68" s="582" t="s">
        <v>4</v>
      </c>
      <c r="E68" s="648"/>
      <c r="F68" s="218" t="s">
        <v>252</v>
      </c>
      <c r="G68" s="559" t="s">
        <v>7</v>
      </c>
      <c r="H68" s="559"/>
      <c r="I68" s="559"/>
      <c r="J68" s="559"/>
      <c r="K68" s="559"/>
      <c r="L68" s="559"/>
      <c r="M68" s="559"/>
      <c r="N68" s="559"/>
      <c r="O68" s="559"/>
      <c r="P68" s="559"/>
      <c r="Q68" s="560"/>
      <c r="R68" s="16">
        <v>0</v>
      </c>
    </row>
    <row r="69" spans="1:18" ht="15.75" customHeight="1" thickBot="1">
      <c r="A69" s="577"/>
      <c r="B69" s="416"/>
      <c r="C69" s="627" t="s">
        <v>251</v>
      </c>
      <c r="D69" s="628"/>
      <c r="E69" s="628"/>
      <c r="F69" s="221">
        <f>+F65+F66</f>
        <v>0</v>
      </c>
      <c r="G69" s="398" t="s">
        <v>135</v>
      </c>
      <c r="H69" s="398"/>
      <c r="I69" s="398"/>
      <c r="J69" s="398"/>
      <c r="K69" s="398"/>
      <c r="L69" s="398"/>
      <c r="M69" s="398"/>
      <c r="N69" s="398"/>
      <c r="O69" s="398"/>
      <c r="P69" s="398"/>
      <c r="Q69" s="400"/>
      <c r="R69" s="48">
        <f>SUM(R64:R68)</f>
        <v>0</v>
      </c>
    </row>
    <row r="70" spans="1:18" ht="13.5" thickBot="1">
      <c r="A70" s="577"/>
      <c r="B70" s="78"/>
      <c r="C70" s="34" t="s">
        <v>28</v>
      </c>
      <c r="D70" s="534" t="s">
        <v>134</v>
      </c>
      <c r="E70" s="398"/>
      <c r="F70" s="399"/>
      <c r="G70" s="398"/>
      <c r="H70" s="398"/>
      <c r="I70" s="398"/>
      <c r="J70" s="398"/>
      <c r="K70" s="398"/>
      <c r="L70" s="398"/>
      <c r="M70" s="398"/>
      <c r="N70" s="398"/>
      <c r="O70" s="398"/>
      <c r="P70" s="398"/>
      <c r="Q70" s="400"/>
      <c r="R70" s="49">
        <f>(R64+R67+R68)*'Valid Values and Workbook Info'!$C$12 + (R65)*'Valid Values and Workbook Info'!$C$13 + (R66)*'Valid Values and Workbook Info'!$C$14</f>
        <v>0</v>
      </c>
    </row>
    <row r="71" spans="1:18" ht="14.25" customHeight="1" thickBot="1">
      <c r="A71" s="577"/>
      <c r="B71" s="372" t="s">
        <v>130</v>
      </c>
      <c r="C71" s="398"/>
      <c r="D71" s="398"/>
      <c r="E71" s="398"/>
      <c r="F71" s="398"/>
      <c r="G71" s="398"/>
      <c r="H71" s="398"/>
      <c r="I71" s="398"/>
      <c r="J71" s="398"/>
      <c r="K71" s="398"/>
      <c r="L71" s="398"/>
      <c r="M71" s="398"/>
      <c r="N71" s="398"/>
      <c r="O71" s="398"/>
      <c r="P71" s="398"/>
      <c r="Q71" s="400"/>
      <c r="R71" s="49">
        <f>R61+R69</f>
        <v>0</v>
      </c>
    </row>
    <row r="72" spans="1:18" ht="15.75" customHeight="1" thickBot="1">
      <c r="A72" s="577"/>
      <c r="B72" s="22" t="s">
        <v>71</v>
      </c>
      <c r="C72" s="534" t="s">
        <v>131</v>
      </c>
      <c r="D72" s="398"/>
      <c r="E72" s="398"/>
      <c r="F72" s="398"/>
      <c r="G72" s="398"/>
      <c r="H72" s="398"/>
      <c r="I72" s="398"/>
      <c r="J72" s="398"/>
      <c r="K72" s="398"/>
      <c r="L72" s="398"/>
      <c r="M72" s="398"/>
      <c r="N72" s="398"/>
      <c r="O72" s="398"/>
      <c r="P72" s="398"/>
      <c r="Q72" s="400"/>
      <c r="R72" s="49">
        <f>R62+R70</f>
        <v>0</v>
      </c>
    </row>
    <row r="73" spans="1:18" ht="15.75" customHeight="1" thickBot="1">
      <c r="A73" s="578"/>
      <c r="B73" s="372" t="s">
        <v>140</v>
      </c>
      <c r="C73" s="398"/>
      <c r="D73" s="398"/>
      <c r="E73" s="398"/>
      <c r="F73" s="398"/>
      <c r="G73" s="398"/>
      <c r="H73" s="398"/>
      <c r="I73" s="398"/>
      <c r="J73" s="398"/>
      <c r="K73" s="398"/>
      <c r="L73" s="398"/>
      <c r="M73" s="398"/>
      <c r="N73" s="398"/>
      <c r="O73" s="398"/>
      <c r="P73" s="398"/>
      <c r="Q73" s="400"/>
      <c r="R73" s="50">
        <f>SUM(R71:R72)</f>
        <v>0</v>
      </c>
    </row>
    <row r="74" spans="1:18" ht="13.5" customHeight="1" thickBot="1">
      <c r="A74" s="401" t="s">
        <v>226</v>
      </c>
      <c r="B74" s="60"/>
      <c r="C74" s="32" t="s">
        <v>22</v>
      </c>
      <c r="D74" s="473" t="s">
        <v>146</v>
      </c>
      <c r="E74" s="474"/>
      <c r="F74" s="474"/>
      <c r="G74" s="474"/>
      <c r="H74" s="474"/>
      <c r="I74" s="474"/>
      <c r="J74" s="474"/>
      <c r="K74" s="474"/>
      <c r="L74" s="474"/>
      <c r="M74" s="474"/>
      <c r="N74" s="474"/>
      <c r="O74" s="474"/>
      <c r="P74" s="474"/>
      <c r="Q74" s="474"/>
      <c r="R74" s="475"/>
    </row>
    <row r="75" spans="1:18" ht="22.5">
      <c r="A75" s="593"/>
      <c r="B75" s="61" t="s">
        <v>72</v>
      </c>
      <c r="C75" s="31" t="s">
        <v>102</v>
      </c>
      <c r="D75" s="449">
        <v>1</v>
      </c>
      <c r="E75" s="450"/>
      <c r="F75" s="451" t="s">
        <v>51</v>
      </c>
      <c r="G75" s="452"/>
      <c r="H75" s="452"/>
      <c r="I75" s="452"/>
      <c r="J75" s="452"/>
      <c r="K75" s="452"/>
      <c r="L75" s="452"/>
      <c r="M75" s="452"/>
      <c r="N75" s="452"/>
      <c r="O75" s="452"/>
      <c r="P75" s="452"/>
      <c r="Q75" s="594"/>
      <c r="R75" s="30">
        <v>0</v>
      </c>
    </row>
    <row r="76" spans="1:18">
      <c r="A76" s="593"/>
      <c r="B76" s="61" t="s">
        <v>73</v>
      </c>
      <c r="C76" s="3" t="s">
        <v>59</v>
      </c>
      <c r="D76" s="434">
        <f t="shared" ref="D76:D86" si="3">D75+1</f>
        <v>2</v>
      </c>
      <c r="E76" s="435"/>
      <c r="F76" s="436" t="s">
        <v>52</v>
      </c>
      <c r="G76" s="437"/>
      <c r="H76" s="437"/>
      <c r="I76" s="437"/>
      <c r="J76" s="437"/>
      <c r="K76" s="437"/>
      <c r="L76" s="437"/>
      <c r="M76" s="437"/>
      <c r="N76" s="437"/>
      <c r="O76" s="437"/>
      <c r="P76" s="437"/>
      <c r="Q76" s="518"/>
      <c r="R76" s="17">
        <v>0</v>
      </c>
    </row>
    <row r="77" spans="1:18">
      <c r="A77" s="593"/>
      <c r="B77" s="61" t="s">
        <v>125</v>
      </c>
      <c r="C77" s="3" t="s">
        <v>56</v>
      </c>
      <c r="D77" s="434">
        <f t="shared" si="3"/>
        <v>3</v>
      </c>
      <c r="E77" s="435"/>
      <c r="F77" s="436" t="s">
        <v>40</v>
      </c>
      <c r="G77" s="437"/>
      <c r="H77" s="437"/>
      <c r="I77" s="437"/>
      <c r="J77" s="437"/>
      <c r="K77" s="437"/>
      <c r="L77" s="437"/>
      <c r="M77" s="437"/>
      <c r="N77" s="437"/>
      <c r="O77" s="437"/>
      <c r="P77" s="437"/>
      <c r="Q77" s="518"/>
      <c r="R77" s="17">
        <v>0</v>
      </c>
    </row>
    <row r="78" spans="1:18">
      <c r="A78" s="593"/>
      <c r="B78" s="609" t="s">
        <v>74</v>
      </c>
      <c r="C78" s="3" t="s">
        <v>54</v>
      </c>
      <c r="D78" s="434">
        <f t="shared" si="3"/>
        <v>4</v>
      </c>
      <c r="E78" s="435"/>
      <c r="F78" s="436" t="s">
        <v>101</v>
      </c>
      <c r="G78" s="437"/>
      <c r="H78" s="437"/>
      <c r="I78" s="437"/>
      <c r="J78" s="437"/>
      <c r="K78" s="437"/>
      <c r="L78" s="437"/>
      <c r="M78" s="437"/>
      <c r="N78" s="437"/>
      <c r="O78" s="437"/>
      <c r="P78" s="437"/>
      <c r="Q78" s="518"/>
      <c r="R78" s="17">
        <v>0</v>
      </c>
    </row>
    <row r="79" spans="1:18" ht="12.75" customHeight="1">
      <c r="A79" s="593"/>
      <c r="B79" s="610"/>
      <c r="C79" s="3" t="s">
        <v>57</v>
      </c>
      <c r="D79" s="434">
        <f t="shared" si="3"/>
        <v>5</v>
      </c>
      <c r="E79" s="435"/>
      <c r="F79" s="436" t="s">
        <v>42</v>
      </c>
      <c r="G79" s="437"/>
      <c r="H79" s="437"/>
      <c r="I79" s="437"/>
      <c r="J79" s="437"/>
      <c r="K79" s="437"/>
      <c r="L79" s="437"/>
      <c r="M79" s="437"/>
      <c r="N79" s="437"/>
      <c r="O79" s="437"/>
      <c r="P79" s="437"/>
      <c r="Q79" s="518"/>
      <c r="R79" s="17">
        <v>0</v>
      </c>
    </row>
    <row r="80" spans="1:18" ht="22.5">
      <c r="A80" s="593"/>
      <c r="B80" s="610"/>
      <c r="C80" s="2" t="s">
        <v>242</v>
      </c>
      <c r="D80" s="434">
        <f t="shared" si="3"/>
        <v>6</v>
      </c>
      <c r="E80" s="435"/>
      <c r="F80" s="436" t="s">
        <v>44</v>
      </c>
      <c r="G80" s="437"/>
      <c r="H80" s="437"/>
      <c r="I80" s="437"/>
      <c r="J80" s="437"/>
      <c r="K80" s="437"/>
      <c r="L80" s="437"/>
      <c r="M80" s="437"/>
      <c r="N80" s="437"/>
      <c r="O80" s="437"/>
      <c r="P80" s="437"/>
      <c r="Q80" s="518"/>
      <c r="R80" s="17">
        <v>0</v>
      </c>
    </row>
    <row r="81" spans="1:18">
      <c r="A81" s="593"/>
      <c r="B81" s="610"/>
      <c r="C81" s="194">
        <v>773911</v>
      </c>
      <c r="D81" s="434">
        <f t="shared" si="3"/>
        <v>7</v>
      </c>
      <c r="E81" s="435"/>
      <c r="F81" s="436" t="s">
        <v>241</v>
      </c>
      <c r="G81" s="437"/>
      <c r="H81" s="437"/>
      <c r="I81" s="437"/>
      <c r="J81" s="437"/>
      <c r="K81" s="437"/>
      <c r="L81" s="437"/>
      <c r="M81" s="437"/>
      <c r="N81" s="437"/>
      <c r="O81" s="437"/>
      <c r="P81" s="437"/>
      <c r="Q81" s="518"/>
      <c r="R81" s="17">
        <v>0</v>
      </c>
    </row>
    <row r="82" spans="1:18">
      <c r="A82" s="593"/>
      <c r="B82" s="611"/>
      <c r="C82" s="3" t="s">
        <v>58</v>
      </c>
      <c r="D82" s="434">
        <f t="shared" si="3"/>
        <v>8</v>
      </c>
      <c r="E82" s="435"/>
      <c r="F82" s="436" t="s">
        <v>47</v>
      </c>
      <c r="G82" s="437"/>
      <c r="H82" s="437"/>
      <c r="I82" s="437"/>
      <c r="J82" s="437"/>
      <c r="K82" s="437"/>
      <c r="L82" s="437"/>
      <c r="M82" s="437"/>
      <c r="N82" s="437"/>
      <c r="O82" s="437"/>
      <c r="P82" s="437"/>
      <c r="Q82" s="518"/>
      <c r="R82" s="17">
        <v>0</v>
      </c>
    </row>
    <row r="83" spans="1:18">
      <c r="A83" s="593"/>
      <c r="B83" s="526" t="s">
        <v>75</v>
      </c>
      <c r="C83" s="3" t="s">
        <v>103</v>
      </c>
      <c r="D83" s="434">
        <f t="shared" si="3"/>
        <v>9</v>
      </c>
      <c r="E83" s="435"/>
      <c r="F83" s="436" t="s">
        <v>37</v>
      </c>
      <c r="G83" s="437"/>
      <c r="H83" s="437"/>
      <c r="I83" s="437"/>
      <c r="J83" s="437"/>
      <c r="K83" s="437"/>
      <c r="L83" s="437"/>
      <c r="M83" s="437"/>
      <c r="N83" s="437"/>
      <c r="O83" s="437"/>
      <c r="P83" s="437"/>
      <c r="Q83" s="518"/>
      <c r="R83" s="17">
        <v>0</v>
      </c>
    </row>
    <row r="84" spans="1:18">
      <c r="A84" s="593"/>
      <c r="B84" s="527"/>
      <c r="C84" s="3" t="s">
        <v>55</v>
      </c>
      <c r="D84" s="434">
        <f t="shared" si="3"/>
        <v>10</v>
      </c>
      <c r="E84" s="435"/>
      <c r="F84" s="436" t="s">
        <v>38</v>
      </c>
      <c r="G84" s="437"/>
      <c r="H84" s="437"/>
      <c r="I84" s="437"/>
      <c r="J84" s="437"/>
      <c r="K84" s="437"/>
      <c r="L84" s="437"/>
      <c r="M84" s="437"/>
      <c r="N84" s="437"/>
      <c r="O84" s="437"/>
      <c r="P84" s="437"/>
      <c r="Q84" s="518"/>
      <c r="R84" s="17">
        <v>0</v>
      </c>
    </row>
    <row r="85" spans="1:18" ht="25.5" customHeight="1" thickBot="1">
      <c r="A85" s="593"/>
      <c r="B85" s="527"/>
      <c r="C85" s="597" t="s">
        <v>104</v>
      </c>
      <c r="D85" s="599">
        <f t="shared" si="3"/>
        <v>11</v>
      </c>
      <c r="E85" s="600"/>
      <c r="F85" s="638" t="s">
        <v>133</v>
      </c>
      <c r="G85" s="639"/>
      <c r="H85" s="639"/>
      <c r="I85" s="639"/>
      <c r="J85" s="639"/>
      <c r="K85" s="639"/>
      <c r="L85" s="639"/>
      <c r="M85" s="639"/>
      <c r="N85" s="639"/>
      <c r="O85" s="639"/>
      <c r="P85" s="639"/>
      <c r="Q85" s="640"/>
      <c r="R85" s="55"/>
    </row>
    <row r="86" spans="1:18" ht="13.5" thickBot="1">
      <c r="A86" s="593"/>
      <c r="B86" s="527"/>
      <c r="C86" s="598"/>
      <c r="D86" s="601">
        <f t="shared" si="3"/>
        <v>12</v>
      </c>
      <c r="E86" s="602"/>
      <c r="F86" s="606" t="s">
        <v>61</v>
      </c>
      <c r="G86" s="607"/>
      <c r="H86" s="607"/>
      <c r="I86" s="607"/>
      <c r="J86" s="607"/>
      <c r="K86" s="607"/>
      <c r="L86" s="607"/>
      <c r="M86" s="607"/>
      <c r="N86" s="607"/>
      <c r="O86" s="607"/>
      <c r="P86" s="607"/>
      <c r="Q86" s="608"/>
      <c r="R86" s="20">
        <v>0</v>
      </c>
    </row>
    <row r="87" spans="1:18">
      <c r="A87" s="593"/>
      <c r="B87" s="527"/>
      <c r="C87" s="199">
        <v>711602</v>
      </c>
      <c r="D87" s="434">
        <f>D85+1</f>
        <v>12</v>
      </c>
      <c r="E87" s="634"/>
      <c r="F87" s="644" t="s">
        <v>278</v>
      </c>
      <c r="G87" s="645"/>
      <c r="H87" s="645"/>
      <c r="I87" s="645"/>
      <c r="J87" s="645"/>
      <c r="K87" s="645"/>
      <c r="L87" s="645"/>
      <c r="M87" s="645"/>
      <c r="N87" s="645"/>
      <c r="O87" s="645"/>
      <c r="P87" s="645"/>
      <c r="Q87" s="646"/>
      <c r="R87" s="20">
        <v>0</v>
      </c>
    </row>
    <row r="88" spans="1:18">
      <c r="A88" s="593"/>
      <c r="B88" s="528"/>
      <c r="C88" s="199">
        <v>711902</v>
      </c>
      <c r="D88" s="434">
        <f t="shared" ref="D88" si="4">D86+1</f>
        <v>13</v>
      </c>
      <c r="E88" s="634"/>
      <c r="F88" s="636" t="s">
        <v>243</v>
      </c>
      <c r="G88" s="637"/>
      <c r="H88" s="637"/>
      <c r="I88" s="637"/>
      <c r="J88" s="637"/>
      <c r="K88" s="637"/>
      <c r="L88" s="637"/>
      <c r="M88" s="637"/>
      <c r="N88" s="637"/>
      <c r="O88" s="637"/>
      <c r="P88" s="637"/>
      <c r="Q88" s="637"/>
      <c r="R88" s="20">
        <v>0</v>
      </c>
    </row>
    <row r="89" spans="1:18">
      <c r="A89" s="593"/>
      <c r="B89" s="235"/>
      <c r="C89" s="199"/>
      <c r="D89" s="434"/>
      <c r="E89" s="634"/>
      <c r="F89" s="515" t="s">
        <v>260</v>
      </c>
      <c r="G89" s="516"/>
      <c r="H89" s="516"/>
      <c r="I89" s="516"/>
      <c r="J89" s="516"/>
      <c r="K89" s="516"/>
      <c r="L89" s="516"/>
      <c r="M89" s="516"/>
      <c r="N89" s="516"/>
      <c r="O89" s="516"/>
      <c r="P89" s="516"/>
      <c r="Q89" s="517"/>
      <c r="R89" s="20">
        <f>'Participant Support Budget'!D10</f>
        <v>0</v>
      </c>
    </row>
    <row r="90" spans="1:18">
      <c r="A90" s="593"/>
      <c r="B90" s="61" t="s">
        <v>76</v>
      </c>
      <c r="C90" s="14">
        <v>711991</v>
      </c>
      <c r="D90" s="434">
        <f>D88+1</f>
        <v>14</v>
      </c>
      <c r="E90" s="634"/>
      <c r="F90" s="520" t="s">
        <v>45</v>
      </c>
      <c r="G90" s="521"/>
      <c r="H90" s="521"/>
      <c r="I90" s="521"/>
      <c r="J90" s="521"/>
      <c r="K90" s="521"/>
      <c r="L90" s="521"/>
      <c r="M90" s="521"/>
      <c r="N90" s="521"/>
      <c r="O90" s="521"/>
      <c r="P90" s="521"/>
      <c r="Q90" s="522"/>
      <c r="R90" s="17">
        <v>0</v>
      </c>
    </row>
    <row r="91" spans="1:18">
      <c r="A91" s="432">
        <f>R97</f>
        <v>0</v>
      </c>
      <c r="B91" s="61" t="s">
        <v>77</v>
      </c>
      <c r="C91" s="14">
        <v>711510</v>
      </c>
      <c r="D91" s="434">
        <v>15</v>
      </c>
      <c r="E91" s="634"/>
      <c r="F91" s="508" t="s">
        <v>46</v>
      </c>
      <c r="G91" s="509"/>
      <c r="H91" s="509"/>
      <c r="I91" s="509"/>
      <c r="J91" s="509"/>
      <c r="K91" s="509"/>
      <c r="L91" s="509"/>
      <c r="M91" s="509"/>
      <c r="N91" s="509"/>
      <c r="O91" s="509"/>
      <c r="P91" s="509"/>
      <c r="Q91" s="510"/>
      <c r="R91" s="17">
        <v>0</v>
      </c>
    </row>
    <row r="92" spans="1:18" ht="78.75">
      <c r="A92" s="432"/>
      <c r="B92" s="61" t="s">
        <v>78</v>
      </c>
      <c r="C92" s="2" t="s">
        <v>924</v>
      </c>
      <c r="D92" s="457">
        <f>D91+1</f>
        <v>16</v>
      </c>
      <c r="E92" s="635"/>
      <c r="F92" s="630" t="s">
        <v>105</v>
      </c>
      <c r="G92" s="631"/>
      <c r="H92" s="631"/>
      <c r="I92" s="631"/>
      <c r="J92" s="631"/>
      <c r="K92" s="631"/>
      <c r="L92" s="631"/>
      <c r="M92" s="631"/>
      <c r="N92" s="631"/>
      <c r="O92" s="631"/>
      <c r="P92" s="631"/>
      <c r="Q92" s="632"/>
      <c r="R92" s="17">
        <v>0</v>
      </c>
    </row>
    <row r="93" spans="1:18">
      <c r="A93" s="432"/>
      <c r="B93" s="61" t="s">
        <v>79</v>
      </c>
      <c r="C93" s="3" t="s">
        <v>106</v>
      </c>
      <c r="D93" s="434">
        <f>D92+1</f>
        <v>17</v>
      </c>
      <c r="E93" s="634"/>
      <c r="F93" s="508" t="s">
        <v>48</v>
      </c>
      <c r="G93" s="509"/>
      <c r="H93" s="509"/>
      <c r="I93" s="509"/>
      <c r="J93" s="509"/>
      <c r="K93" s="509"/>
      <c r="L93" s="509"/>
      <c r="M93" s="509"/>
      <c r="N93" s="509"/>
      <c r="O93" s="509"/>
      <c r="P93" s="509"/>
      <c r="Q93" s="510"/>
      <c r="R93" s="17">
        <v>0</v>
      </c>
    </row>
    <row r="94" spans="1:18">
      <c r="A94" s="432"/>
      <c r="B94" s="61" t="s">
        <v>80</v>
      </c>
      <c r="C94" s="3" t="s">
        <v>107</v>
      </c>
      <c r="D94" s="434">
        <f t="shared" ref="D94:D96" si="5">D93+1</f>
        <v>18</v>
      </c>
      <c r="E94" s="634"/>
      <c r="F94" s="508" t="s">
        <v>49</v>
      </c>
      <c r="G94" s="509"/>
      <c r="H94" s="509"/>
      <c r="I94" s="509"/>
      <c r="J94" s="509"/>
      <c r="K94" s="509"/>
      <c r="L94" s="509"/>
      <c r="M94" s="509"/>
      <c r="N94" s="509"/>
      <c r="O94" s="509"/>
      <c r="P94" s="509"/>
      <c r="Q94" s="510"/>
      <c r="R94" s="17">
        <v>0</v>
      </c>
    </row>
    <row r="95" spans="1:18">
      <c r="A95" s="432"/>
      <c r="B95" s="61" t="s">
        <v>81</v>
      </c>
      <c r="C95" s="3" t="s">
        <v>108</v>
      </c>
      <c r="D95" s="434">
        <f t="shared" si="5"/>
        <v>19</v>
      </c>
      <c r="E95" s="634"/>
      <c r="F95" s="508" t="s">
        <v>109</v>
      </c>
      <c r="G95" s="509"/>
      <c r="H95" s="509"/>
      <c r="I95" s="509"/>
      <c r="J95" s="509"/>
      <c r="K95" s="509"/>
      <c r="L95" s="509"/>
      <c r="M95" s="509"/>
      <c r="N95" s="509"/>
      <c r="O95" s="509"/>
      <c r="P95" s="509"/>
      <c r="Q95" s="510"/>
      <c r="R95" s="17">
        <v>0</v>
      </c>
    </row>
    <row r="96" spans="1:18" ht="13.5" thickBot="1">
      <c r="A96" s="432"/>
      <c r="B96" s="62" t="s">
        <v>82</v>
      </c>
      <c r="C96" s="18">
        <v>768301</v>
      </c>
      <c r="D96" s="434">
        <f t="shared" si="5"/>
        <v>20</v>
      </c>
      <c r="E96" s="634"/>
      <c r="F96" s="512" t="s">
        <v>110</v>
      </c>
      <c r="G96" s="513"/>
      <c r="H96" s="513"/>
      <c r="I96" s="513"/>
      <c r="J96" s="513"/>
      <c r="K96" s="513"/>
      <c r="L96" s="513"/>
      <c r="M96" s="513"/>
      <c r="N96" s="513"/>
      <c r="O96" s="513"/>
      <c r="P96" s="513"/>
      <c r="Q96" s="514"/>
      <c r="R96" s="19">
        <v>0</v>
      </c>
    </row>
    <row r="97" spans="1:18" ht="18.75" customHeight="1" thickBot="1">
      <c r="A97" s="433"/>
      <c r="B97" s="372" t="s">
        <v>137</v>
      </c>
      <c r="C97" s="398"/>
      <c r="D97" s="398"/>
      <c r="E97" s="398"/>
      <c r="F97" s="398"/>
      <c r="G97" s="398"/>
      <c r="H97" s="398"/>
      <c r="I97" s="398"/>
      <c r="J97" s="398"/>
      <c r="K97" s="398"/>
      <c r="L97" s="398"/>
      <c r="M97" s="398"/>
      <c r="N97" s="398"/>
      <c r="O97" s="398"/>
      <c r="P97" s="398"/>
      <c r="Q97" s="400"/>
      <c r="R97" s="54">
        <f>SUM(R75:R96)</f>
        <v>0</v>
      </c>
    </row>
    <row r="98" spans="1:18" ht="13.5" customHeight="1" thickBot="1">
      <c r="A98" s="479" t="s">
        <v>160</v>
      </c>
      <c r="B98" s="621" t="s">
        <v>159</v>
      </c>
      <c r="C98" s="484">
        <v>772952</v>
      </c>
      <c r="D98" s="613" t="s">
        <v>124</v>
      </c>
      <c r="E98" s="614"/>
      <c r="F98" s="493" t="s">
        <v>169</v>
      </c>
      <c r="G98" s="494"/>
      <c r="H98" s="494"/>
      <c r="I98" s="494"/>
      <c r="J98" s="494"/>
      <c r="K98" s="494"/>
      <c r="L98" s="494"/>
      <c r="M98" s="494"/>
      <c r="N98" s="494"/>
      <c r="O98" s="494"/>
      <c r="P98" s="494"/>
      <c r="Q98" s="495"/>
      <c r="R98" s="56"/>
    </row>
    <row r="99" spans="1:18" ht="12.75" hidden="1" customHeight="1">
      <c r="A99" s="480"/>
      <c r="B99" s="610"/>
      <c r="C99" s="485"/>
      <c r="D99" s="615"/>
      <c r="E99" s="616"/>
      <c r="F99" s="496"/>
      <c r="G99" s="497"/>
      <c r="H99" s="497"/>
      <c r="I99" s="497"/>
      <c r="J99" s="497"/>
      <c r="K99" s="497"/>
      <c r="L99" s="497"/>
      <c r="M99" s="497"/>
      <c r="N99" s="497"/>
      <c r="O99" s="497"/>
      <c r="P99" s="497"/>
      <c r="Q99" s="498"/>
      <c r="R99" s="20">
        <v>0</v>
      </c>
    </row>
    <row r="100" spans="1:18" ht="13.5" customHeight="1" thickBot="1">
      <c r="A100" s="480"/>
      <c r="B100" s="610"/>
      <c r="C100" s="485"/>
      <c r="D100" s="615"/>
      <c r="E100" s="616"/>
      <c r="F100" s="499"/>
      <c r="G100" s="500"/>
      <c r="H100" s="500"/>
      <c r="I100" s="500"/>
      <c r="J100" s="500"/>
      <c r="K100" s="500"/>
      <c r="L100" s="500"/>
      <c r="M100" s="500"/>
      <c r="N100" s="500"/>
      <c r="O100" s="500"/>
      <c r="P100" s="500"/>
      <c r="Q100" s="501"/>
      <c r="R100" s="56"/>
    </row>
    <row r="101" spans="1:18" ht="14.1" customHeight="1" thickBot="1">
      <c r="A101" s="63">
        <f>SUM(R99:R101)</f>
        <v>0</v>
      </c>
      <c r="B101" s="622"/>
      <c r="C101" s="486"/>
      <c r="D101" s="617"/>
      <c r="E101" s="618"/>
      <c r="F101" s="505" t="s">
        <v>171</v>
      </c>
      <c r="G101" s="506"/>
      <c r="H101" s="506"/>
      <c r="I101" s="506"/>
      <c r="J101" s="506"/>
      <c r="K101" s="506"/>
      <c r="L101" s="506"/>
      <c r="M101" s="506"/>
      <c r="N101" s="506"/>
      <c r="O101" s="506"/>
      <c r="P101" s="506"/>
      <c r="Q101" s="507"/>
      <c r="R101" s="103">
        <f>'Project Subcontractor Budgets'!D55</f>
        <v>0</v>
      </c>
    </row>
    <row r="102" spans="1:18" ht="12.75" customHeight="1" thickBot="1">
      <c r="A102" s="479" t="s">
        <v>161</v>
      </c>
      <c r="B102" s="621" t="s">
        <v>158</v>
      </c>
      <c r="C102" s="484">
        <v>772951</v>
      </c>
      <c r="D102" s="613" t="s">
        <v>925</v>
      </c>
      <c r="E102" s="614"/>
      <c r="F102" s="493" t="s">
        <v>169</v>
      </c>
      <c r="G102" s="494"/>
      <c r="H102" s="494"/>
      <c r="I102" s="494"/>
      <c r="J102" s="494"/>
      <c r="K102" s="494"/>
      <c r="L102" s="494"/>
      <c r="M102" s="494"/>
      <c r="N102" s="494"/>
      <c r="O102" s="494"/>
      <c r="P102" s="494"/>
      <c r="Q102" s="495"/>
      <c r="R102" s="56"/>
    </row>
    <row r="103" spans="1:18" ht="12.75" hidden="1" customHeight="1">
      <c r="A103" s="480"/>
      <c r="B103" s="610"/>
      <c r="C103" s="485"/>
      <c r="D103" s="615"/>
      <c r="E103" s="616"/>
      <c r="F103" s="496"/>
      <c r="G103" s="497"/>
      <c r="H103" s="497"/>
      <c r="I103" s="497"/>
      <c r="J103" s="497"/>
      <c r="K103" s="497"/>
      <c r="L103" s="497"/>
      <c r="M103" s="497"/>
      <c r="N103" s="497"/>
      <c r="O103" s="497"/>
      <c r="P103" s="497"/>
      <c r="Q103" s="498"/>
      <c r="R103" s="20">
        <v>0</v>
      </c>
    </row>
    <row r="104" spans="1:18" ht="13.5" thickBot="1">
      <c r="A104" s="480"/>
      <c r="B104" s="610"/>
      <c r="C104" s="485"/>
      <c r="D104" s="615"/>
      <c r="E104" s="616"/>
      <c r="F104" s="499"/>
      <c r="G104" s="500"/>
      <c r="H104" s="500"/>
      <c r="I104" s="500"/>
      <c r="J104" s="500"/>
      <c r="K104" s="500"/>
      <c r="L104" s="500"/>
      <c r="M104" s="500"/>
      <c r="N104" s="500"/>
      <c r="O104" s="500"/>
      <c r="P104" s="500"/>
      <c r="Q104" s="501"/>
      <c r="R104" s="56"/>
    </row>
    <row r="105" spans="1:18" ht="14.1" customHeight="1" thickBot="1">
      <c r="A105" s="39">
        <f>SUM(R103:R105)</f>
        <v>0</v>
      </c>
      <c r="B105" s="622"/>
      <c r="C105" s="486"/>
      <c r="D105" s="617"/>
      <c r="E105" s="618"/>
      <c r="F105" s="641" t="s">
        <v>170</v>
      </c>
      <c r="G105" s="642"/>
      <c r="H105" s="642"/>
      <c r="I105" s="642"/>
      <c r="J105" s="642"/>
      <c r="K105" s="642"/>
      <c r="L105" s="642"/>
      <c r="M105" s="642"/>
      <c r="N105" s="642"/>
      <c r="O105" s="642"/>
      <c r="P105" s="642"/>
      <c r="Q105" s="643"/>
      <c r="R105" s="103">
        <f>'Project Subcontractor Budgets'!D54</f>
        <v>0</v>
      </c>
    </row>
    <row r="106" spans="1:18" ht="15" customHeight="1" thickBot="1">
      <c r="A106" s="38" t="s">
        <v>68</v>
      </c>
      <c r="B106" s="37" t="s">
        <v>85</v>
      </c>
      <c r="C106" s="23" t="s">
        <v>60</v>
      </c>
      <c r="D106" s="462">
        <v>23</v>
      </c>
      <c r="E106" s="463"/>
      <c r="F106" s="464" t="s">
        <v>111</v>
      </c>
      <c r="G106" s="465"/>
      <c r="H106" s="465"/>
      <c r="I106" s="465"/>
      <c r="J106" s="465"/>
      <c r="K106" s="465"/>
      <c r="L106" s="465"/>
      <c r="M106" s="465"/>
      <c r="N106" s="465"/>
      <c r="O106" s="465"/>
      <c r="P106" s="465"/>
      <c r="Q106" s="466"/>
      <c r="R106" s="24">
        <f>SUM('Proposal Budget Year 1'!R106*1.03)</f>
        <v>0</v>
      </c>
    </row>
    <row r="107" spans="1:18" ht="11.25" customHeight="1" thickBot="1">
      <c r="A107" s="39">
        <f>R106</f>
        <v>0</v>
      </c>
      <c r="B107" s="633"/>
      <c r="C107" s="467"/>
      <c r="D107" s="467"/>
      <c r="E107" s="467"/>
      <c r="F107" s="467"/>
      <c r="G107" s="467"/>
      <c r="H107" s="467"/>
      <c r="I107" s="467"/>
      <c r="J107" s="467"/>
      <c r="K107" s="467"/>
      <c r="L107" s="467"/>
      <c r="M107" s="467"/>
      <c r="N107" s="467"/>
      <c r="O107" s="467"/>
      <c r="P107" s="467"/>
      <c r="Q107" s="468"/>
      <c r="R107" s="68"/>
    </row>
    <row r="108" spans="1:18" ht="12" customHeight="1" thickBot="1">
      <c r="A108" s="469"/>
      <c r="B108" s="470"/>
      <c r="C108" s="473" t="s">
        <v>121</v>
      </c>
      <c r="D108" s="474"/>
      <c r="E108" s="474"/>
      <c r="F108" s="474"/>
      <c r="G108" s="474"/>
      <c r="H108" s="474"/>
      <c r="I108" s="474"/>
      <c r="J108" s="474"/>
      <c r="K108" s="474"/>
      <c r="L108" s="474"/>
      <c r="M108" s="474"/>
      <c r="N108" s="474"/>
      <c r="O108" s="474"/>
      <c r="P108" s="474"/>
      <c r="Q108" s="475"/>
      <c r="R108" s="68"/>
    </row>
    <row r="109" spans="1:18" ht="13.5" customHeight="1" thickBot="1">
      <c r="A109" s="471"/>
      <c r="B109" s="472"/>
      <c r="C109" s="473" t="s">
        <v>132</v>
      </c>
      <c r="D109" s="474"/>
      <c r="E109" s="474"/>
      <c r="F109" s="474"/>
      <c r="G109" s="474"/>
      <c r="H109" s="474"/>
      <c r="I109" s="474"/>
      <c r="J109" s="474"/>
      <c r="K109" s="474"/>
      <c r="L109" s="474"/>
      <c r="M109" s="474"/>
      <c r="N109" s="474"/>
      <c r="O109" s="474"/>
      <c r="P109" s="474"/>
      <c r="Q109" s="475"/>
      <c r="R109" s="69"/>
    </row>
    <row r="110" spans="1:18" ht="12.75" customHeight="1">
      <c r="A110" s="401" t="s">
        <v>227</v>
      </c>
      <c r="B110" s="64" t="s">
        <v>86</v>
      </c>
      <c r="C110" s="28" t="s">
        <v>112</v>
      </c>
      <c r="D110" s="449">
        <v>24</v>
      </c>
      <c r="E110" s="450"/>
      <c r="F110" s="451" t="s">
        <v>30</v>
      </c>
      <c r="G110" s="452"/>
      <c r="H110" s="452"/>
      <c r="I110" s="452"/>
      <c r="J110" s="452"/>
      <c r="K110" s="452"/>
      <c r="L110" s="452"/>
      <c r="M110" s="452"/>
      <c r="N110" s="452"/>
      <c r="O110" s="452"/>
      <c r="P110" s="452"/>
      <c r="Q110" s="453"/>
      <c r="R110" s="29">
        <v>0</v>
      </c>
    </row>
    <row r="111" spans="1:18">
      <c r="A111" s="406"/>
      <c r="B111" s="65" t="s">
        <v>87</v>
      </c>
      <c r="C111" s="25" t="s">
        <v>113</v>
      </c>
      <c r="D111" s="434">
        <f t="shared" ref="D111:D124" si="6">D110+1</f>
        <v>25</v>
      </c>
      <c r="E111" s="435"/>
      <c r="F111" s="436" t="s">
        <v>31</v>
      </c>
      <c r="G111" s="437"/>
      <c r="H111" s="437"/>
      <c r="I111" s="437"/>
      <c r="J111" s="437"/>
      <c r="K111" s="437"/>
      <c r="L111" s="437"/>
      <c r="M111" s="437"/>
      <c r="N111" s="437"/>
      <c r="O111" s="437"/>
      <c r="P111" s="437"/>
      <c r="Q111" s="438"/>
      <c r="R111" s="20">
        <v>0</v>
      </c>
    </row>
    <row r="112" spans="1:18">
      <c r="A112" s="406"/>
      <c r="B112" s="65" t="s">
        <v>88</v>
      </c>
      <c r="C112" s="25" t="s">
        <v>114</v>
      </c>
      <c r="D112" s="434">
        <f t="shared" si="6"/>
        <v>26</v>
      </c>
      <c r="E112" s="435"/>
      <c r="F112" s="436" t="s">
        <v>32</v>
      </c>
      <c r="G112" s="437"/>
      <c r="H112" s="437"/>
      <c r="I112" s="437"/>
      <c r="J112" s="437"/>
      <c r="K112" s="437"/>
      <c r="L112" s="437"/>
      <c r="M112" s="437"/>
      <c r="N112" s="437"/>
      <c r="O112" s="437"/>
      <c r="P112" s="437"/>
      <c r="Q112" s="438"/>
      <c r="R112" s="20">
        <v>0</v>
      </c>
    </row>
    <row r="113" spans="1:18">
      <c r="A113" s="406"/>
      <c r="B113" s="65" t="s">
        <v>89</v>
      </c>
      <c r="C113" s="26">
        <v>711171</v>
      </c>
      <c r="D113" s="434">
        <f t="shared" si="6"/>
        <v>27</v>
      </c>
      <c r="E113" s="435"/>
      <c r="F113" s="439" t="s">
        <v>33</v>
      </c>
      <c r="G113" s="440"/>
      <c r="H113" s="440"/>
      <c r="I113" s="440"/>
      <c r="J113" s="440"/>
      <c r="K113" s="440"/>
      <c r="L113" s="440"/>
      <c r="M113" s="440"/>
      <c r="N113" s="440"/>
      <c r="O113" s="440"/>
      <c r="P113" s="440"/>
      <c r="Q113" s="441"/>
      <c r="R113" s="20">
        <v>0</v>
      </c>
    </row>
    <row r="114" spans="1:18">
      <c r="A114" s="406"/>
      <c r="B114" s="65" t="s">
        <v>90</v>
      </c>
      <c r="C114" s="25" t="s">
        <v>115</v>
      </c>
      <c r="D114" s="434">
        <f t="shared" si="6"/>
        <v>28</v>
      </c>
      <c r="E114" s="435"/>
      <c r="F114" s="436" t="s">
        <v>34</v>
      </c>
      <c r="G114" s="437"/>
      <c r="H114" s="437"/>
      <c r="I114" s="437"/>
      <c r="J114" s="437"/>
      <c r="K114" s="437"/>
      <c r="L114" s="437"/>
      <c r="M114" s="437"/>
      <c r="N114" s="437"/>
      <c r="O114" s="437"/>
      <c r="P114" s="437"/>
      <c r="Q114" s="438"/>
      <c r="R114" s="20">
        <v>0</v>
      </c>
    </row>
    <row r="115" spans="1:18">
      <c r="A115" s="406"/>
      <c r="B115" s="65" t="s">
        <v>91</v>
      </c>
      <c r="C115" s="26">
        <v>773821</v>
      </c>
      <c r="D115" s="434">
        <f t="shared" si="6"/>
        <v>29</v>
      </c>
      <c r="E115" s="435"/>
      <c r="F115" s="439" t="s">
        <v>35</v>
      </c>
      <c r="G115" s="440"/>
      <c r="H115" s="440"/>
      <c r="I115" s="440"/>
      <c r="J115" s="440"/>
      <c r="K115" s="440"/>
      <c r="L115" s="440"/>
      <c r="M115" s="440"/>
      <c r="N115" s="440"/>
      <c r="O115" s="440"/>
      <c r="P115" s="440"/>
      <c r="Q115" s="441"/>
      <c r="R115" s="20">
        <v>0</v>
      </c>
    </row>
    <row r="116" spans="1:18">
      <c r="A116" s="406"/>
      <c r="B116" s="200" t="s">
        <v>244</v>
      </c>
      <c r="C116" s="26">
        <v>773810</v>
      </c>
      <c r="D116" s="434">
        <f>D115+1</f>
        <v>30</v>
      </c>
      <c r="E116" s="435"/>
      <c r="F116" s="454" t="s">
        <v>246</v>
      </c>
      <c r="G116" s="455"/>
      <c r="H116" s="455"/>
      <c r="I116" s="455"/>
      <c r="J116" s="455"/>
      <c r="K116" s="455"/>
      <c r="L116" s="455"/>
      <c r="M116" s="455"/>
      <c r="N116" s="455"/>
      <c r="O116" s="455"/>
      <c r="P116" s="455"/>
      <c r="Q116" s="456"/>
      <c r="R116" s="20">
        <v>0</v>
      </c>
    </row>
    <row r="117" spans="1:18" ht="22.5">
      <c r="A117" s="448"/>
      <c r="B117" s="285" t="s">
        <v>92</v>
      </c>
      <c r="C117" s="262" t="s">
        <v>277</v>
      </c>
      <c r="D117" s="457">
        <f>D116+1</f>
        <v>31</v>
      </c>
      <c r="E117" s="458"/>
      <c r="F117" s="459" t="s">
        <v>36</v>
      </c>
      <c r="G117" s="460"/>
      <c r="H117" s="460"/>
      <c r="I117" s="460"/>
      <c r="J117" s="460"/>
      <c r="K117" s="460"/>
      <c r="L117" s="460"/>
      <c r="M117" s="460"/>
      <c r="N117" s="460"/>
      <c r="O117" s="460"/>
      <c r="P117" s="460"/>
      <c r="Q117" s="461"/>
      <c r="R117" s="20">
        <v>0</v>
      </c>
    </row>
    <row r="118" spans="1:18">
      <c r="A118" s="406"/>
      <c r="B118" s="65" t="s">
        <v>93</v>
      </c>
      <c r="C118" s="26">
        <v>711196</v>
      </c>
      <c r="D118" s="434">
        <f t="shared" si="6"/>
        <v>32</v>
      </c>
      <c r="E118" s="435"/>
      <c r="F118" s="439" t="s">
        <v>39</v>
      </c>
      <c r="G118" s="440"/>
      <c r="H118" s="440"/>
      <c r="I118" s="440"/>
      <c r="J118" s="440"/>
      <c r="K118" s="440"/>
      <c r="L118" s="440"/>
      <c r="M118" s="440"/>
      <c r="N118" s="440"/>
      <c r="O118" s="440"/>
      <c r="P118" s="440"/>
      <c r="Q118" s="441"/>
      <c r="R118" s="20">
        <v>0</v>
      </c>
    </row>
    <row r="119" spans="1:18">
      <c r="A119" s="406"/>
      <c r="B119" s="65" t="s">
        <v>94</v>
      </c>
      <c r="C119" s="25" t="s">
        <v>116</v>
      </c>
      <c r="D119" s="434">
        <f t="shared" si="6"/>
        <v>33</v>
      </c>
      <c r="E119" s="435"/>
      <c r="F119" s="439" t="s">
        <v>41</v>
      </c>
      <c r="G119" s="440"/>
      <c r="H119" s="440"/>
      <c r="I119" s="440"/>
      <c r="J119" s="440"/>
      <c r="K119" s="440"/>
      <c r="L119" s="440"/>
      <c r="M119" s="440"/>
      <c r="N119" s="440"/>
      <c r="O119" s="440"/>
      <c r="P119" s="440"/>
      <c r="Q119" s="441"/>
      <c r="R119" s="20">
        <v>0</v>
      </c>
    </row>
    <row r="120" spans="1:18">
      <c r="A120" s="432">
        <f>R125</f>
        <v>0</v>
      </c>
      <c r="B120" s="65" t="s">
        <v>95</v>
      </c>
      <c r="C120" s="25" t="s">
        <v>117</v>
      </c>
      <c r="D120" s="434">
        <f t="shared" si="6"/>
        <v>34</v>
      </c>
      <c r="E120" s="435"/>
      <c r="F120" s="436" t="s">
        <v>43</v>
      </c>
      <c r="G120" s="437"/>
      <c r="H120" s="437"/>
      <c r="I120" s="437"/>
      <c r="J120" s="437"/>
      <c r="K120" s="437"/>
      <c r="L120" s="437"/>
      <c r="M120" s="437"/>
      <c r="N120" s="437"/>
      <c r="O120" s="437"/>
      <c r="P120" s="437"/>
      <c r="Q120" s="438"/>
      <c r="R120" s="20">
        <v>0</v>
      </c>
    </row>
    <row r="121" spans="1:18">
      <c r="A121" s="432"/>
      <c r="B121" s="65" t="s">
        <v>96</v>
      </c>
      <c r="C121" s="25" t="s">
        <v>118</v>
      </c>
      <c r="D121" s="434">
        <f t="shared" si="6"/>
        <v>35</v>
      </c>
      <c r="E121" s="435"/>
      <c r="F121" s="439" t="s">
        <v>245</v>
      </c>
      <c r="G121" s="440"/>
      <c r="H121" s="440"/>
      <c r="I121" s="440"/>
      <c r="J121" s="440"/>
      <c r="K121" s="440"/>
      <c r="L121" s="440"/>
      <c r="M121" s="440"/>
      <c r="N121" s="440"/>
      <c r="O121" s="440"/>
      <c r="P121" s="440"/>
      <c r="Q121" s="441"/>
      <c r="R121" s="20">
        <v>0</v>
      </c>
    </row>
    <row r="122" spans="1:18">
      <c r="A122" s="432"/>
      <c r="B122" s="65" t="s">
        <v>97</v>
      </c>
      <c r="C122" s="25" t="s">
        <v>119</v>
      </c>
      <c r="D122" s="434">
        <f t="shared" si="6"/>
        <v>36</v>
      </c>
      <c r="E122" s="435"/>
      <c r="F122" s="439" t="s">
        <v>9</v>
      </c>
      <c r="G122" s="440"/>
      <c r="H122" s="440"/>
      <c r="I122" s="440"/>
      <c r="J122" s="440"/>
      <c r="K122" s="440"/>
      <c r="L122" s="440"/>
      <c r="M122" s="440"/>
      <c r="N122" s="440"/>
      <c r="O122" s="440"/>
      <c r="P122" s="440"/>
      <c r="Q122" s="441"/>
      <c r="R122" s="20">
        <v>0</v>
      </c>
    </row>
    <row r="123" spans="1:18">
      <c r="A123" s="432"/>
      <c r="B123" s="65" t="s">
        <v>98</v>
      </c>
      <c r="C123" s="26">
        <v>711440</v>
      </c>
      <c r="D123" s="434">
        <f t="shared" si="6"/>
        <v>37</v>
      </c>
      <c r="E123" s="435"/>
      <c r="F123" s="436" t="s">
        <v>120</v>
      </c>
      <c r="G123" s="437"/>
      <c r="H123" s="437"/>
      <c r="I123" s="437"/>
      <c r="J123" s="437"/>
      <c r="K123" s="437"/>
      <c r="L123" s="437"/>
      <c r="M123" s="437"/>
      <c r="N123" s="437"/>
      <c r="O123" s="437"/>
      <c r="P123" s="437"/>
      <c r="Q123" s="438"/>
      <c r="R123" s="20">
        <v>0</v>
      </c>
    </row>
    <row r="124" spans="1:18" ht="13.5" thickBot="1">
      <c r="A124" s="432"/>
      <c r="B124" s="41" t="s">
        <v>123</v>
      </c>
      <c r="C124" s="27" t="s">
        <v>62</v>
      </c>
      <c r="D124" s="434">
        <f t="shared" si="6"/>
        <v>38</v>
      </c>
      <c r="E124" s="435"/>
      <c r="F124" s="444" t="s">
        <v>50</v>
      </c>
      <c r="G124" s="445"/>
      <c r="H124" s="445"/>
      <c r="I124" s="445"/>
      <c r="J124" s="445"/>
      <c r="K124" s="445"/>
      <c r="L124" s="445"/>
      <c r="M124" s="445"/>
      <c r="N124" s="445"/>
      <c r="O124" s="445"/>
      <c r="P124" s="445"/>
      <c r="Q124" s="446"/>
      <c r="R124" s="21">
        <v>0</v>
      </c>
    </row>
    <row r="125" spans="1:18" ht="15" customHeight="1" thickBot="1">
      <c r="A125" s="433"/>
      <c r="B125" s="398" t="s">
        <v>136</v>
      </c>
      <c r="C125" s="398"/>
      <c r="D125" s="398"/>
      <c r="E125" s="398"/>
      <c r="F125" s="398"/>
      <c r="G125" s="398"/>
      <c r="H125" s="398"/>
      <c r="I125" s="398"/>
      <c r="J125" s="398"/>
      <c r="K125" s="398"/>
      <c r="L125" s="398"/>
      <c r="M125" s="398"/>
      <c r="N125" s="398"/>
      <c r="O125" s="398"/>
      <c r="P125" s="398"/>
      <c r="Q125" s="447"/>
      <c r="R125" s="53">
        <f>SUM(R110:R124)</f>
        <v>0</v>
      </c>
    </row>
    <row r="126" spans="1:18" s="163" customFormat="1" ht="20.25" customHeight="1" thickBot="1">
      <c r="A126" s="401" t="s">
        <v>228</v>
      </c>
      <c r="B126" s="404" t="s">
        <v>145</v>
      </c>
      <c r="C126" s="404"/>
      <c r="D126" s="404"/>
      <c r="E126" s="404"/>
      <c r="F126" s="404"/>
      <c r="G126" s="404"/>
      <c r="H126" s="404"/>
      <c r="I126" s="404"/>
      <c r="J126" s="404"/>
      <c r="K126" s="404"/>
      <c r="L126" s="404"/>
      <c r="M126" s="404"/>
      <c r="N126" s="404"/>
      <c r="O126" s="404"/>
      <c r="P126" s="404"/>
      <c r="Q126" s="404"/>
      <c r="R126" s="405"/>
    </row>
    <row r="127" spans="1:18" ht="13.5" thickBot="1">
      <c r="A127" s="406"/>
      <c r="B127" s="408" t="s">
        <v>99</v>
      </c>
      <c r="C127" s="410" t="s">
        <v>29</v>
      </c>
      <c r="D127" s="413" t="s">
        <v>240</v>
      </c>
      <c r="E127" s="413"/>
      <c r="F127" s="413"/>
      <c r="G127" s="413"/>
      <c r="H127" s="413"/>
      <c r="I127" s="413"/>
      <c r="J127" s="413"/>
      <c r="K127" s="413"/>
      <c r="L127" s="413"/>
      <c r="M127" s="413"/>
      <c r="N127" s="413"/>
      <c r="O127" s="414"/>
      <c r="P127" s="414"/>
      <c r="Q127" s="415"/>
      <c r="R127" s="57"/>
    </row>
    <row r="128" spans="1:18">
      <c r="A128" s="406"/>
      <c r="B128" s="409"/>
      <c r="C128" s="411"/>
      <c r="D128" s="419" t="s">
        <v>53</v>
      </c>
      <c r="E128" s="420"/>
      <c r="F128" s="421"/>
      <c r="G128" s="421"/>
      <c r="H128" s="421"/>
      <c r="I128" s="421"/>
      <c r="J128" s="421"/>
      <c r="K128" s="421"/>
      <c r="L128" s="421"/>
      <c r="M128" s="421"/>
      <c r="N128" s="422"/>
      <c r="O128" s="423"/>
      <c r="P128" s="424"/>
      <c r="Q128" s="425"/>
      <c r="R128" s="58"/>
    </row>
    <row r="129" spans="1:18">
      <c r="A129" s="406"/>
      <c r="B129" s="409"/>
      <c r="C129" s="411"/>
      <c r="D129" s="426" t="s">
        <v>6</v>
      </c>
      <c r="E129" s="427"/>
      <c r="F129" s="428"/>
      <c r="G129" s="428"/>
      <c r="H129" s="428"/>
      <c r="I129" s="428"/>
      <c r="J129" s="428"/>
      <c r="K129" s="428"/>
      <c r="L129" s="428"/>
      <c r="M129" s="428"/>
      <c r="N129" s="429"/>
      <c r="O129" s="430" t="s">
        <v>142</v>
      </c>
      <c r="P129" s="430"/>
      <c r="Q129" s="431"/>
      <c r="R129" s="72">
        <v>0</v>
      </c>
    </row>
    <row r="130" spans="1:18" ht="13.5" thickBot="1">
      <c r="A130" s="39">
        <f>R129</f>
        <v>0</v>
      </c>
      <c r="B130" s="416"/>
      <c r="C130" s="412"/>
      <c r="D130" s="391" t="s">
        <v>8</v>
      </c>
      <c r="E130" s="392"/>
      <c r="F130" s="393"/>
      <c r="G130" s="393"/>
      <c r="H130" s="393"/>
      <c r="I130" s="393"/>
      <c r="J130" s="393"/>
      <c r="K130" s="393"/>
      <c r="L130" s="393"/>
      <c r="M130" s="393"/>
      <c r="N130" s="394"/>
      <c r="O130" s="395"/>
      <c r="P130" s="396"/>
      <c r="Q130" s="397"/>
      <c r="R130" s="59"/>
    </row>
    <row r="131" spans="1:18" s="164" customFormat="1" ht="16.5" customHeight="1" thickBot="1">
      <c r="A131" s="619" t="s">
        <v>141</v>
      </c>
      <c r="B131" s="399"/>
      <c r="C131" s="399"/>
      <c r="D131" s="399"/>
      <c r="E131" s="399"/>
      <c r="F131" s="399"/>
      <c r="G131" s="399"/>
      <c r="H131" s="399"/>
      <c r="I131" s="399"/>
      <c r="J131" s="399"/>
      <c r="K131" s="399"/>
      <c r="L131" s="399"/>
      <c r="M131" s="399"/>
      <c r="N131" s="399"/>
      <c r="O131" s="399"/>
      <c r="P131" s="399"/>
      <c r="Q131" s="620"/>
      <c r="R131" s="52">
        <f>(R73+R97+R125+R129) + SUM(R101:R106)</f>
        <v>0</v>
      </c>
    </row>
    <row r="132" spans="1:18" s="163" customFormat="1" ht="15.75" customHeight="1" thickBot="1">
      <c r="A132" s="401" t="s">
        <v>69</v>
      </c>
      <c r="B132" s="403" t="s">
        <v>143</v>
      </c>
      <c r="C132" s="404"/>
      <c r="D132" s="404"/>
      <c r="E132" s="404"/>
      <c r="F132" s="404"/>
      <c r="G132" s="404"/>
      <c r="H132" s="404"/>
      <c r="I132" s="404"/>
      <c r="J132" s="404"/>
      <c r="K132" s="404"/>
      <c r="L132" s="404"/>
      <c r="M132" s="404"/>
      <c r="N132" s="404"/>
      <c r="O132" s="404"/>
      <c r="P132" s="404"/>
      <c r="Q132" s="404"/>
      <c r="R132" s="405"/>
    </row>
    <row r="133" spans="1:18" ht="15" customHeight="1" thickBot="1">
      <c r="A133" s="402"/>
      <c r="B133" s="408" t="s">
        <v>100</v>
      </c>
      <c r="C133" s="410">
        <v>757003</v>
      </c>
      <c r="D133" s="382" t="s">
        <v>122</v>
      </c>
      <c r="E133" s="383"/>
      <c r="F133" s="384"/>
      <c r="G133" s="417">
        <f>'Project Budget Overview'!D11</f>
        <v>0</v>
      </c>
      <c r="H133" s="418"/>
      <c r="I133" s="612" t="s">
        <v>17</v>
      </c>
      <c r="J133" s="380"/>
      <c r="K133" s="380"/>
      <c r="L133" s="380"/>
      <c r="M133" s="380"/>
      <c r="N133" s="380"/>
      <c r="O133" s="380"/>
      <c r="P133" s="380"/>
      <c r="Q133" s="381"/>
      <c r="R133" s="44">
        <f>R131</f>
        <v>0</v>
      </c>
    </row>
    <row r="134" spans="1:18" ht="15" customHeight="1" thickBot="1">
      <c r="A134" s="402"/>
      <c r="B134" s="416"/>
      <c r="C134" s="412"/>
      <c r="D134" s="382" t="s">
        <v>154</v>
      </c>
      <c r="E134" s="383"/>
      <c r="F134" s="384"/>
      <c r="G134" s="385">
        <f>'Project Budget Overview'!D10</f>
        <v>0</v>
      </c>
      <c r="H134" s="386"/>
      <c r="I134" s="386"/>
      <c r="J134" s="387"/>
      <c r="K134" s="388" t="s">
        <v>155</v>
      </c>
      <c r="L134" s="389"/>
      <c r="M134" s="389"/>
      <c r="N134" s="389"/>
      <c r="O134" s="389"/>
      <c r="P134" s="389"/>
      <c r="Q134" s="390"/>
      <c r="R134" s="148">
        <f>R133*G133</f>
        <v>0</v>
      </c>
    </row>
    <row r="135" spans="1:18" ht="12.75" hidden="1" customHeight="1">
      <c r="A135" s="92"/>
      <c r="B135" s="93"/>
      <c r="C135" s="94"/>
      <c r="D135" s="4"/>
      <c r="E135" s="4"/>
      <c r="F135" s="1"/>
      <c r="G135" s="1"/>
      <c r="H135" s="1"/>
      <c r="I135" s="1"/>
      <c r="J135" s="370"/>
      <c r="K135" s="370"/>
      <c r="L135" s="98"/>
      <c r="M135" s="371"/>
      <c r="N135" s="371"/>
      <c r="O135" s="1"/>
      <c r="P135" s="1"/>
      <c r="Q135" s="40"/>
      <c r="R135" s="45"/>
    </row>
    <row r="136" spans="1:18" ht="13.5" hidden="1" customHeight="1" thickBot="1">
      <c r="A136" s="95"/>
      <c r="B136" s="93"/>
      <c r="C136" s="94"/>
      <c r="D136" s="1"/>
      <c r="E136" s="1"/>
      <c r="F136" s="1"/>
      <c r="G136" s="1"/>
      <c r="H136" s="1"/>
      <c r="I136" s="1"/>
      <c r="J136" s="370"/>
      <c r="K136" s="370"/>
      <c r="L136" s="98"/>
      <c r="M136" s="371"/>
      <c r="N136" s="371"/>
      <c r="O136" s="1"/>
      <c r="P136" s="1"/>
      <c r="Q136" s="100"/>
      <c r="R136" s="96"/>
    </row>
    <row r="137" spans="1:18" ht="13.5" thickBot="1">
      <c r="A137" s="73">
        <f>R137</f>
        <v>0</v>
      </c>
      <c r="B137" s="372" t="s">
        <v>139</v>
      </c>
      <c r="C137" s="398"/>
      <c r="D137" s="398"/>
      <c r="E137" s="398"/>
      <c r="F137" s="398"/>
      <c r="G137" s="398"/>
      <c r="H137" s="398"/>
      <c r="I137" s="398"/>
      <c r="J137" s="398"/>
      <c r="K137" s="398"/>
      <c r="L137" s="398"/>
      <c r="M137" s="398"/>
      <c r="N137" s="398"/>
      <c r="O137" s="398"/>
      <c r="P137" s="398"/>
      <c r="Q137" s="400"/>
      <c r="R137" s="97">
        <f>R134</f>
        <v>0</v>
      </c>
    </row>
    <row r="138" spans="1:18" s="163" customFormat="1" ht="13.5" thickBot="1">
      <c r="A138" s="43"/>
      <c r="B138" s="375" t="s">
        <v>144</v>
      </c>
      <c r="C138" s="376"/>
      <c r="D138" s="376"/>
      <c r="E138" s="376"/>
      <c r="F138" s="376"/>
      <c r="G138" s="376"/>
      <c r="H138" s="376"/>
      <c r="I138" s="376"/>
      <c r="J138" s="376"/>
      <c r="K138" s="376"/>
      <c r="L138" s="376"/>
      <c r="M138" s="376"/>
      <c r="N138" s="376"/>
      <c r="O138" s="376"/>
      <c r="P138" s="376"/>
      <c r="Q138" s="377"/>
      <c r="R138" s="51">
        <f>SUM(R131,R137)</f>
        <v>0</v>
      </c>
    </row>
  </sheetData>
  <mergeCells count="224">
    <mergeCell ref="D87:E87"/>
    <mergeCell ref="F87:Q87"/>
    <mergeCell ref="F86:Q86"/>
    <mergeCell ref="A7:A35"/>
    <mergeCell ref="A36:A73"/>
    <mergeCell ref="D67:E67"/>
    <mergeCell ref="D68:E68"/>
    <mergeCell ref="D70:Q70"/>
    <mergeCell ref="B71:Q71"/>
    <mergeCell ref="C72:Q72"/>
    <mergeCell ref="B73:Q73"/>
    <mergeCell ref="B61:Q61"/>
    <mergeCell ref="B62:Q62"/>
    <mergeCell ref="D57:K57"/>
    <mergeCell ref="D59:K59"/>
    <mergeCell ref="D47:R47"/>
    <mergeCell ref="D42:K42"/>
    <mergeCell ref="D44:K44"/>
    <mergeCell ref="B7:B59"/>
    <mergeCell ref="D79:E79"/>
    <mergeCell ref="F77:Q77"/>
    <mergeCell ref="F78:Q78"/>
    <mergeCell ref="G21:J21"/>
    <mergeCell ref="G23:J23"/>
    <mergeCell ref="D118:E118"/>
    <mergeCell ref="F120:Q120"/>
    <mergeCell ref="C109:Q109"/>
    <mergeCell ref="D84:E84"/>
    <mergeCell ref="F83:Q83"/>
    <mergeCell ref="F84:Q84"/>
    <mergeCell ref="F88:Q88"/>
    <mergeCell ref="D88:E88"/>
    <mergeCell ref="D89:E89"/>
    <mergeCell ref="F89:Q89"/>
    <mergeCell ref="F85:Q85"/>
    <mergeCell ref="D85:E86"/>
    <mergeCell ref="F101:Q101"/>
    <mergeCell ref="F102:Q104"/>
    <mergeCell ref="F105:Q105"/>
    <mergeCell ref="F93:Q93"/>
    <mergeCell ref="F94:Q94"/>
    <mergeCell ref="F95:Q95"/>
    <mergeCell ref="F96:Q96"/>
    <mergeCell ref="D94:E94"/>
    <mergeCell ref="D95:E95"/>
    <mergeCell ref="D96:E96"/>
    <mergeCell ref="D119:E119"/>
    <mergeCell ref="D106:E106"/>
    <mergeCell ref="B107:Q107"/>
    <mergeCell ref="A108:B109"/>
    <mergeCell ref="C108:Q108"/>
    <mergeCell ref="A102:A104"/>
    <mergeCell ref="A74:A90"/>
    <mergeCell ref="D75:E75"/>
    <mergeCell ref="D76:E76"/>
    <mergeCell ref="D77:E77"/>
    <mergeCell ref="F90:Q90"/>
    <mergeCell ref="F91:Q91"/>
    <mergeCell ref="C85:C86"/>
    <mergeCell ref="D90:E90"/>
    <mergeCell ref="A91:A97"/>
    <mergeCell ref="D91:E91"/>
    <mergeCell ref="D92:E92"/>
    <mergeCell ref="D93:E93"/>
    <mergeCell ref="F80:Q80"/>
    <mergeCell ref="D81:E81"/>
    <mergeCell ref="F81:Q81"/>
    <mergeCell ref="D83:E83"/>
    <mergeCell ref="F76:Q76"/>
    <mergeCell ref="F79:Q79"/>
    <mergeCell ref="F82:Q82"/>
    <mergeCell ref="D78:E78"/>
    <mergeCell ref="F118:Q118"/>
    <mergeCell ref="F119:Q119"/>
    <mergeCell ref="F106:Q106"/>
    <mergeCell ref="D117:E117"/>
    <mergeCell ref="F98:Q100"/>
    <mergeCell ref="B83:B88"/>
    <mergeCell ref="F116:Q116"/>
    <mergeCell ref="D116:E116"/>
    <mergeCell ref="B63:B69"/>
    <mergeCell ref="D63:R63"/>
    <mergeCell ref="D64:E64"/>
    <mergeCell ref="G64:Q64"/>
    <mergeCell ref="D65:E65"/>
    <mergeCell ref="G65:Q65"/>
    <mergeCell ref="D66:E66"/>
    <mergeCell ref="G66:Q66"/>
    <mergeCell ref="G67:Q67"/>
    <mergeCell ref="G68:Q68"/>
    <mergeCell ref="F92:Q92"/>
    <mergeCell ref="B102:B105"/>
    <mergeCell ref="C102:C105"/>
    <mergeCell ref="D102:E105"/>
    <mergeCell ref="B97:Q97"/>
    <mergeCell ref="D74:R74"/>
    <mergeCell ref="D128:E128"/>
    <mergeCell ref="F128:N128"/>
    <mergeCell ref="D129:E129"/>
    <mergeCell ref="F129:N129"/>
    <mergeCell ref="D130:E130"/>
    <mergeCell ref="F130:N130"/>
    <mergeCell ref="D121:E121"/>
    <mergeCell ref="D127:N127"/>
    <mergeCell ref="O127:Q127"/>
    <mergeCell ref="B125:Q125"/>
    <mergeCell ref="D122:E122"/>
    <mergeCell ref="F121:Q121"/>
    <mergeCell ref="F122:Q122"/>
    <mergeCell ref="B138:Q138"/>
    <mergeCell ref="J135:K135"/>
    <mergeCell ref="M135:N135"/>
    <mergeCell ref="J136:K136"/>
    <mergeCell ref="M136:N136"/>
    <mergeCell ref="B137:Q137"/>
    <mergeCell ref="A110:A119"/>
    <mergeCell ref="D110:E110"/>
    <mergeCell ref="D111:E111"/>
    <mergeCell ref="D112:E112"/>
    <mergeCell ref="D113:E113"/>
    <mergeCell ref="D114:E114"/>
    <mergeCell ref="D115:E115"/>
    <mergeCell ref="D123:E123"/>
    <mergeCell ref="F110:Q110"/>
    <mergeCell ref="B132:R132"/>
    <mergeCell ref="G133:H133"/>
    <mergeCell ref="A132:A134"/>
    <mergeCell ref="C133:C134"/>
    <mergeCell ref="B133:B134"/>
    <mergeCell ref="D133:F133"/>
    <mergeCell ref="D134:F134"/>
    <mergeCell ref="G134:J134"/>
    <mergeCell ref="K134:Q134"/>
    <mergeCell ref="D46:K46"/>
    <mergeCell ref="B60:D60"/>
    <mergeCell ref="C69:E69"/>
    <mergeCell ref="G69:Q69"/>
    <mergeCell ref="D34:K34"/>
    <mergeCell ref="D36:K36"/>
    <mergeCell ref="D49:K49"/>
    <mergeCell ref="D51:K51"/>
    <mergeCell ref="G33:J33"/>
    <mergeCell ref="G35:J35"/>
    <mergeCell ref="G6:R6"/>
    <mergeCell ref="E5:F5"/>
    <mergeCell ref="G5:R5"/>
    <mergeCell ref="G7:J7"/>
    <mergeCell ref="G9:J9"/>
    <mergeCell ref="G11:J11"/>
    <mergeCell ref="G13:J13"/>
    <mergeCell ref="D18:K18"/>
    <mergeCell ref="F75:Q75"/>
    <mergeCell ref="G15:J15"/>
    <mergeCell ref="G17:J17"/>
    <mergeCell ref="G19:J19"/>
    <mergeCell ref="D20:K20"/>
    <mergeCell ref="D22:K22"/>
    <mergeCell ref="D24:K24"/>
    <mergeCell ref="D26:K26"/>
    <mergeCell ref="D28:K28"/>
    <mergeCell ref="D30:K30"/>
    <mergeCell ref="D32:K32"/>
    <mergeCell ref="G25:J25"/>
    <mergeCell ref="G27:J27"/>
    <mergeCell ref="G29:J29"/>
    <mergeCell ref="G31:J31"/>
    <mergeCell ref="I60:R60"/>
    <mergeCell ref="I133:Q133"/>
    <mergeCell ref="C98:C101"/>
    <mergeCell ref="D98:E101"/>
    <mergeCell ref="A131:Q131"/>
    <mergeCell ref="D124:E124"/>
    <mergeCell ref="A126:A129"/>
    <mergeCell ref="B126:R126"/>
    <mergeCell ref="B127:B130"/>
    <mergeCell ref="C127:C130"/>
    <mergeCell ref="O129:Q129"/>
    <mergeCell ref="F111:Q111"/>
    <mergeCell ref="F112:Q112"/>
    <mergeCell ref="F113:Q113"/>
    <mergeCell ref="F114:Q114"/>
    <mergeCell ref="F115:Q115"/>
    <mergeCell ref="F117:Q117"/>
    <mergeCell ref="F124:Q124"/>
    <mergeCell ref="A98:A100"/>
    <mergeCell ref="B98:B101"/>
    <mergeCell ref="O130:Q130"/>
    <mergeCell ref="O128:Q128"/>
    <mergeCell ref="A120:A125"/>
    <mergeCell ref="D120:E120"/>
    <mergeCell ref="F123:Q123"/>
    <mergeCell ref="A1:R1"/>
    <mergeCell ref="A2:B2"/>
    <mergeCell ref="C2:I2"/>
    <mergeCell ref="L2:R2"/>
    <mergeCell ref="A3:B3"/>
    <mergeCell ref="C3:F3"/>
    <mergeCell ref="G3:K3"/>
    <mergeCell ref="L3:N3"/>
    <mergeCell ref="O3:Q3"/>
    <mergeCell ref="D4:J4"/>
    <mergeCell ref="B78:B82"/>
    <mergeCell ref="D82:E82"/>
    <mergeCell ref="D8:K8"/>
    <mergeCell ref="D10:K10"/>
    <mergeCell ref="D12:K12"/>
    <mergeCell ref="D14:K14"/>
    <mergeCell ref="D16:K16"/>
    <mergeCell ref="G37:J37"/>
    <mergeCell ref="G39:J39"/>
    <mergeCell ref="G41:J41"/>
    <mergeCell ref="G43:J43"/>
    <mergeCell ref="G45:J45"/>
    <mergeCell ref="G56:J56"/>
    <mergeCell ref="G58:J58"/>
    <mergeCell ref="D53:K53"/>
    <mergeCell ref="D55:K55"/>
    <mergeCell ref="D38:K38"/>
    <mergeCell ref="D40:K40"/>
    <mergeCell ref="G48:J48"/>
    <mergeCell ref="G50:J50"/>
    <mergeCell ref="G52:J52"/>
    <mergeCell ref="G54:J54"/>
    <mergeCell ref="D80:E80"/>
  </mergeCells>
  <pageMargins left="0.5" right="0.5" top="0.5" bottom="0.5" header="0.5" footer="0.5"/>
  <pageSetup scale="35" orientation="portrait" r:id="rId1"/>
  <headerFooter alignWithMargins="0">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38"/>
  <sheetViews>
    <sheetView topLeftCell="B1" zoomScaleNormal="100" workbookViewId="0">
      <selection activeCell="F120" sqref="F120:Q120"/>
    </sheetView>
  </sheetViews>
  <sheetFormatPr defaultColWidth="9.140625" defaultRowHeight="12.75"/>
  <cols>
    <col min="1" max="1" width="20.85546875" style="165" customWidth="1"/>
    <col min="2" max="2" width="35.42578125" style="161" customWidth="1"/>
    <col min="3" max="3" width="16.42578125" style="161" customWidth="1"/>
    <col min="4" max="4" width="3.42578125" style="166" customWidth="1"/>
    <col min="5" max="5" width="4.85546875" style="161" customWidth="1"/>
    <col min="6" max="6" width="5.7109375" style="161" customWidth="1"/>
    <col min="7" max="7" width="6" style="161" customWidth="1"/>
    <col min="8" max="8" width="9.140625" style="161" customWidth="1"/>
    <col min="9" max="9" width="9.140625" style="161"/>
    <col min="10" max="10" width="6.85546875" style="161" customWidth="1"/>
    <col min="11" max="11" width="14.140625" style="161" customWidth="1"/>
    <col min="12" max="12" width="9.140625" style="161" customWidth="1"/>
    <col min="13" max="13" width="8" style="161" customWidth="1"/>
    <col min="14" max="14" width="11.140625" style="161" bestFit="1" customWidth="1"/>
    <col min="15" max="16" width="12.42578125" style="161" customWidth="1"/>
    <col min="17" max="17" width="13.85546875" style="161" customWidth="1"/>
    <col min="18" max="18" width="15.42578125" style="161" customWidth="1"/>
    <col min="19" max="16384" width="9.140625" style="161"/>
  </cols>
  <sheetData>
    <row r="1" spans="1:18" s="159" customFormat="1" ht="20.100000000000001" customHeight="1" thickBot="1">
      <c r="A1" s="565" t="s">
        <v>25</v>
      </c>
      <c r="B1" s="566"/>
      <c r="C1" s="566"/>
      <c r="D1" s="566"/>
      <c r="E1" s="566"/>
      <c r="F1" s="566"/>
      <c r="G1" s="566"/>
      <c r="H1" s="566"/>
      <c r="I1" s="566"/>
      <c r="J1" s="566"/>
      <c r="K1" s="566"/>
      <c r="L1" s="566"/>
      <c r="M1" s="566"/>
      <c r="N1" s="566"/>
      <c r="O1" s="566"/>
      <c r="P1" s="566"/>
      <c r="Q1" s="566"/>
      <c r="R1" s="567"/>
    </row>
    <row r="2" spans="1:18" s="159" customFormat="1" ht="20.100000000000001" customHeight="1" thickBot="1">
      <c r="A2" s="568" t="s">
        <v>10</v>
      </c>
      <c r="B2" s="569"/>
      <c r="C2" s="348">
        <f>'Project Budget Overview'!D4</f>
        <v>0</v>
      </c>
      <c r="D2" s="349"/>
      <c r="E2" s="349"/>
      <c r="F2" s="349"/>
      <c r="G2" s="349"/>
      <c r="H2" s="349"/>
      <c r="I2" s="570"/>
      <c r="J2" s="67"/>
      <c r="K2" s="126" t="s">
        <v>11</v>
      </c>
      <c r="L2" s="348">
        <f>'Project Budget Overview'!D6</f>
        <v>0</v>
      </c>
      <c r="M2" s="349"/>
      <c r="N2" s="349"/>
      <c r="O2" s="349"/>
      <c r="P2" s="349"/>
      <c r="Q2" s="349"/>
      <c r="R2" s="570"/>
    </row>
    <row r="3" spans="1:18" s="159" customFormat="1" ht="20.100000000000001" customHeight="1" thickBot="1">
      <c r="A3" s="568" t="s">
        <v>129</v>
      </c>
      <c r="B3" s="569"/>
      <c r="C3" s="571">
        <f>'Project Budget Overview'!D17</f>
        <v>0</v>
      </c>
      <c r="D3" s="572"/>
      <c r="E3" s="572"/>
      <c r="F3" s="573"/>
      <c r="G3" s="574" t="s">
        <v>138</v>
      </c>
      <c r="H3" s="575"/>
      <c r="I3" s="575"/>
      <c r="J3" s="575"/>
      <c r="K3" s="576"/>
      <c r="L3" s="571">
        <f>'Project Budget Overview'!E17</f>
        <v>0</v>
      </c>
      <c r="M3" s="572"/>
      <c r="N3" s="573"/>
      <c r="O3" s="568" t="s">
        <v>26</v>
      </c>
      <c r="P3" s="569"/>
      <c r="Q3" s="569"/>
      <c r="R3" s="131">
        <v>3</v>
      </c>
    </row>
    <row r="4" spans="1:18" s="160" customFormat="1" ht="39.75" customHeight="1" thickBot="1">
      <c r="A4" s="70" t="s">
        <v>63</v>
      </c>
      <c r="B4" s="70" t="s">
        <v>64</v>
      </c>
      <c r="C4" s="32" t="s">
        <v>239</v>
      </c>
      <c r="D4" s="473" t="s">
        <v>23</v>
      </c>
      <c r="E4" s="474"/>
      <c r="F4" s="474"/>
      <c r="G4" s="474"/>
      <c r="H4" s="474"/>
      <c r="I4" s="474"/>
      <c r="J4" s="475"/>
      <c r="K4" s="32" t="s">
        <v>20</v>
      </c>
      <c r="L4" s="71" t="s">
        <v>126</v>
      </c>
      <c r="M4" s="71" t="s">
        <v>21</v>
      </c>
      <c r="N4" s="71" t="s">
        <v>19</v>
      </c>
      <c r="O4" s="32" t="s">
        <v>14</v>
      </c>
      <c r="P4" s="32" t="s">
        <v>15</v>
      </c>
      <c r="Q4" s="32" t="s">
        <v>13</v>
      </c>
      <c r="R4" s="32" t="s">
        <v>12</v>
      </c>
    </row>
    <row r="5" spans="1:18" s="160" customFormat="1" ht="15.75" customHeight="1" thickBot="1">
      <c r="A5" s="204"/>
      <c r="B5" s="651" t="s">
        <v>70</v>
      </c>
      <c r="C5" s="206"/>
      <c r="D5" s="201"/>
      <c r="E5" s="584" t="s">
        <v>249</v>
      </c>
      <c r="F5" s="585"/>
      <c r="G5" s="624"/>
      <c r="H5" s="474"/>
      <c r="I5" s="474"/>
      <c r="J5" s="474"/>
      <c r="K5" s="474"/>
      <c r="L5" s="474"/>
      <c r="M5" s="474"/>
      <c r="N5" s="474"/>
      <c r="O5" s="474"/>
      <c r="P5" s="474"/>
      <c r="Q5" s="474"/>
      <c r="R5" s="475"/>
    </row>
    <row r="6" spans="1:18" ht="24.75" customHeight="1" thickBot="1">
      <c r="A6" s="35"/>
      <c r="B6" s="652"/>
      <c r="C6" s="15" t="s">
        <v>127</v>
      </c>
      <c r="D6" s="203"/>
      <c r="E6" s="210" t="s">
        <v>248</v>
      </c>
      <c r="F6" s="210" t="s">
        <v>247</v>
      </c>
      <c r="G6" s="623" t="str">
        <f>_xlfn.CONCAT("A.1. - FACULTY / ADMINISTRATIVE SALARY (fringe at ",TEXT(100*'Valid Values and Workbook Info'!$D$10,"##.##"),"%)")</f>
        <v>A.1. - FACULTY / ADMINISTRATIVE SALARY (fringe at 30.47%)</v>
      </c>
      <c r="H6" s="404"/>
      <c r="I6" s="404"/>
      <c r="J6" s="404"/>
      <c r="K6" s="404"/>
      <c r="L6" s="404"/>
      <c r="M6" s="404"/>
      <c r="N6" s="404"/>
      <c r="O6" s="404"/>
      <c r="P6" s="404"/>
      <c r="Q6" s="404"/>
      <c r="R6" s="405"/>
    </row>
    <row r="7" spans="1:18" ht="23.1" customHeight="1" thickBot="1">
      <c r="A7" s="401" t="s">
        <v>225</v>
      </c>
      <c r="B7" s="652"/>
      <c r="C7" s="195" t="s">
        <v>199</v>
      </c>
      <c r="D7" s="257" t="s">
        <v>0</v>
      </c>
      <c r="E7" s="258">
        <v>0</v>
      </c>
      <c r="F7" s="259">
        <v>0</v>
      </c>
      <c r="G7" s="532">
        <f>'Project Budget Overview'!B24</f>
        <v>0</v>
      </c>
      <c r="H7" s="532"/>
      <c r="I7" s="532"/>
      <c r="J7" s="533"/>
      <c r="K7" s="260">
        <f>'Proposal Budget Year 2'!K7 * 1.03</f>
        <v>0</v>
      </c>
      <c r="L7" s="211"/>
      <c r="M7" s="212"/>
      <c r="N7" s="211"/>
      <c r="O7" s="5">
        <f>K7*L7</f>
        <v>0</v>
      </c>
      <c r="P7" s="6">
        <f>K7*M7</f>
        <v>0</v>
      </c>
      <c r="Q7" s="7">
        <f>((K7/19.5)*6.6)*N7</f>
        <v>0</v>
      </c>
      <c r="R7" s="213">
        <f t="shared" ref="R7:R59" si="0">SUM(O7:Q7)</f>
        <v>0</v>
      </c>
    </row>
    <row r="8" spans="1:18" ht="23.1" customHeight="1" thickBot="1">
      <c r="A8" s="406"/>
      <c r="B8" s="652"/>
      <c r="C8" s="196" t="s">
        <v>24</v>
      </c>
      <c r="D8" s="367" t="s">
        <v>230</v>
      </c>
      <c r="E8" s="368"/>
      <c r="F8" s="368"/>
      <c r="G8" s="368"/>
      <c r="H8" s="368"/>
      <c r="I8" s="368"/>
      <c r="J8" s="368"/>
      <c r="K8" s="369"/>
      <c r="L8" s="169">
        <f>L7*12</f>
        <v>0</v>
      </c>
      <c r="M8" s="170">
        <f>M7*9</f>
        <v>0</v>
      </c>
      <c r="N8" s="171">
        <f>N7*3</f>
        <v>0</v>
      </c>
      <c r="O8" s="11">
        <f>O7*'Valid Values and Workbook Info'!$D$10</f>
        <v>0</v>
      </c>
      <c r="P8" s="11">
        <f>P7*'Valid Values and Workbook Info'!$D$10</f>
        <v>0</v>
      </c>
      <c r="Q8" s="11">
        <f>Q7*'Valid Values and Workbook Info'!$D$10</f>
        <v>0</v>
      </c>
      <c r="R8" s="12">
        <f t="shared" si="0"/>
        <v>0</v>
      </c>
    </row>
    <row r="9" spans="1:18" ht="23.1" customHeight="1" thickBot="1">
      <c r="A9" s="406"/>
      <c r="B9" s="652"/>
      <c r="C9" s="195" t="s">
        <v>199</v>
      </c>
      <c r="D9" s="257" t="s">
        <v>1</v>
      </c>
      <c r="E9" s="258">
        <v>0</v>
      </c>
      <c r="F9" s="259">
        <v>0</v>
      </c>
      <c r="G9" s="532">
        <f>'Project Budget Overview'!B25</f>
        <v>0</v>
      </c>
      <c r="H9" s="532"/>
      <c r="I9" s="532"/>
      <c r="J9" s="533"/>
      <c r="K9" s="260">
        <f>'Proposal Budget Year 2'!K9 * 1.03</f>
        <v>0</v>
      </c>
      <c r="L9" s="167"/>
      <c r="M9" s="168"/>
      <c r="N9" s="167"/>
      <c r="O9" s="5">
        <f>K9*L9</f>
        <v>0</v>
      </c>
      <c r="P9" s="6">
        <f>K9*M9</f>
        <v>0</v>
      </c>
      <c r="Q9" s="7">
        <f>((K9/19.5)*6.6)*N9</f>
        <v>0</v>
      </c>
      <c r="R9" s="9">
        <f t="shared" si="0"/>
        <v>0</v>
      </c>
    </row>
    <row r="10" spans="1:18" ht="23.1" customHeight="1" thickBot="1">
      <c r="A10" s="406"/>
      <c r="B10" s="652"/>
      <c r="C10" s="196" t="s">
        <v>24</v>
      </c>
      <c r="D10" s="367" t="s">
        <v>230</v>
      </c>
      <c r="E10" s="368"/>
      <c r="F10" s="368"/>
      <c r="G10" s="368"/>
      <c r="H10" s="368"/>
      <c r="I10" s="368"/>
      <c r="J10" s="368"/>
      <c r="K10" s="369"/>
      <c r="L10" s="169">
        <f>L9*12</f>
        <v>0</v>
      </c>
      <c r="M10" s="170">
        <f>M9*9</f>
        <v>0</v>
      </c>
      <c r="N10" s="171">
        <f>N9*3</f>
        <v>0</v>
      </c>
      <c r="O10" s="11">
        <f>O9*'Valid Values and Workbook Info'!$D$10</f>
        <v>0</v>
      </c>
      <c r="P10" s="11">
        <f>P9*'Valid Values and Workbook Info'!$D$10</f>
        <v>0</v>
      </c>
      <c r="Q10" s="11">
        <f>Q9*'Valid Values and Workbook Info'!$D$10</f>
        <v>0</v>
      </c>
      <c r="R10" s="13">
        <f t="shared" si="0"/>
        <v>0</v>
      </c>
    </row>
    <row r="11" spans="1:18" ht="23.1" customHeight="1" thickBot="1">
      <c r="A11" s="406"/>
      <c r="B11" s="652"/>
      <c r="C11" s="195" t="s">
        <v>199</v>
      </c>
      <c r="D11" s="257" t="s">
        <v>2</v>
      </c>
      <c r="E11" s="258">
        <v>0</v>
      </c>
      <c r="F11" s="259">
        <v>0</v>
      </c>
      <c r="G11" s="532">
        <f>'Project Budget Overview'!B26</f>
        <v>0</v>
      </c>
      <c r="H11" s="532"/>
      <c r="I11" s="532"/>
      <c r="J11" s="533"/>
      <c r="K11" s="260">
        <f>'Proposal Budget Year 2'!K11 * 1.03</f>
        <v>0</v>
      </c>
      <c r="L11" s="167"/>
      <c r="M11" s="168"/>
      <c r="N11" s="167"/>
      <c r="O11" s="5">
        <f>K11*L11</f>
        <v>0</v>
      </c>
      <c r="P11" s="6">
        <f>K11*M11</f>
        <v>0</v>
      </c>
      <c r="Q11" s="7">
        <f>((K11/19.5)*6.6)*N11</f>
        <v>0</v>
      </c>
      <c r="R11" s="9">
        <f t="shared" si="0"/>
        <v>0</v>
      </c>
    </row>
    <row r="12" spans="1:18" ht="23.1" customHeight="1" thickBot="1">
      <c r="A12" s="406"/>
      <c r="B12" s="652"/>
      <c r="C12" s="196" t="s">
        <v>24</v>
      </c>
      <c r="D12" s="367" t="s">
        <v>230</v>
      </c>
      <c r="E12" s="368"/>
      <c r="F12" s="368"/>
      <c r="G12" s="368"/>
      <c r="H12" s="368"/>
      <c r="I12" s="368"/>
      <c r="J12" s="368"/>
      <c r="K12" s="369"/>
      <c r="L12" s="169">
        <f>L11*12</f>
        <v>0</v>
      </c>
      <c r="M12" s="170">
        <f>M11*9</f>
        <v>0</v>
      </c>
      <c r="N12" s="171">
        <f>N11*3</f>
        <v>0</v>
      </c>
      <c r="O12" s="11">
        <f>O11*'Valid Values and Workbook Info'!$D$10</f>
        <v>0</v>
      </c>
      <c r="P12" s="11">
        <f>P11*'Valid Values and Workbook Info'!$D$10</f>
        <v>0</v>
      </c>
      <c r="Q12" s="11">
        <f>Q11*'Valid Values and Workbook Info'!$D$10</f>
        <v>0</v>
      </c>
      <c r="R12" s="13">
        <f t="shared" si="0"/>
        <v>0</v>
      </c>
    </row>
    <row r="13" spans="1:18" ht="23.1" customHeight="1" thickBot="1">
      <c r="A13" s="406"/>
      <c r="B13" s="652"/>
      <c r="C13" s="195" t="s">
        <v>199</v>
      </c>
      <c r="D13" s="257" t="s">
        <v>3</v>
      </c>
      <c r="E13" s="258">
        <v>0</v>
      </c>
      <c r="F13" s="259">
        <v>0</v>
      </c>
      <c r="G13" s="532">
        <f>'Project Budget Overview'!B27</f>
        <v>0</v>
      </c>
      <c r="H13" s="532"/>
      <c r="I13" s="532"/>
      <c r="J13" s="533"/>
      <c r="K13" s="260">
        <f>'Proposal Budget Year 2'!K13 * 1.03</f>
        <v>0</v>
      </c>
      <c r="L13" s="167"/>
      <c r="M13" s="168"/>
      <c r="N13" s="167"/>
      <c r="O13" s="5">
        <f>K13*L13</f>
        <v>0</v>
      </c>
      <c r="P13" s="6">
        <f>K13*M13</f>
        <v>0</v>
      </c>
      <c r="Q13" s="7">
        <f>((K13/19.5)*6.6)*N13</f>
        <v>0</v>
      </c>
      <c r="R13" s="9">
        <f t="shared" si="0"/>
        <v>0</v>
      </c>
    </row>
    <row r="14" spans="1:18" ht="23.1" customHeight="1" thickBot="1">
      <c r="A14" s="406"/>
      <c r="B14" s="652"/>
      <c r="C14" s="196" t="s">
        <v>24</v>
      </c>
      <c r="D14" s="367" t="s">
        <v>230</v>
      </c>
      <c r="E14" s="368"/>
      <c r="F14" s="368"/>
      <c r="G14" s="368"/>
      <c r="H14" s="368"/>
      <c r="I14" s="368"/>
      <c r="J14" s="368"/>
      <c r="K14" s="369"/>
      <c r="L14" s="169">
        <f>L13*12</f>
        <v>0</v>
      </c>
      <c r="M14" s="170">
        <f>M13*9</f>
        <v>0</v>
      </c>
      <c r="N14" s="171">
        <f>N13*3</f>
        <v>0</v>
      </c>
      <c r="O14" s="11">
        <f>O13*'Valid Values and Workbook Info'!$D$10</f>
        <v>0</v>
      </c>
      <c r="P14" s="11">
        <f>P13*'Valid Values and Workbook Info'!$D$10</f>
        <v>0</v>
      </c>
      <c r="Q14" s="11">
        <f>Q13*'Valid Values and Workbook Info'!$D$10</f>
        <v>0</v>
      </c>
      <c r="R14" s="13">
        <f t="shared" si="0"/>
        <v>0</v>
      </c>
    </row>
    <row r="15" spans="1:18" ht="23.1" customHeight="1" thickBot="1">
      <c r="A15" s="406"/>
      <c r="B15" s="652"/>
      <c r="C15" s="195" t="s">
        <v>199</v>
      </c>
      <c r="D15" s="257" t="s">
        <v>4</v>
      </c>
      <c r="E15" s="258">
        <v>0</v>
      </c>
      <c r="F15" s="259">
        <v>0</v>
      </c>
      <c r="G15" s="532">
        <f>'Project Budget Overview'!B28</f>
        <v>0</v>
      </c>
      <c r="H15" s="532"/>
      <c r="I15" s="532"/>
      <c r="J15" s="533"/>
      <c r="K15" s="260">
        <f>'Proposal Budget Year 2'!K15 * 1.03</f>
        <v>0</v>
      </c>
      <c r="L15" s="167"/>
      <c r="M15" s="168"/>
      <c r="N15" s="167"/>
      <c r="O15" s="5">
        <f>K15*L15</f>
        <v>0</v>
      </c>
      <c r="P15" s="6">
        <f>K15*M15</f>
        <v>0</v>
      </c>
      <c r="Q15" s="7">
        <f>((K15/19.5)*6.6)*N15</f>
        <v>0</v>
      </c>
      <c r="R15" s="9">
        <f t="shared" si="0"/>
        <v>0</v>
      </c>
    </row>
    <row r="16" spans="1:18" ht="23.1" customHeight="1" thickBot="1">
      <c r="A16" s="406"/>
      <c r="B16" s="652"/>
      <c r="C16" s="196" t="s">
        <v>24</v>
      </c>
      <c r="D16" s="367" t="s">
        <v>230</v>
      </c>
      <c r="E16" s="368"/>
      <c r="F16" s="368"/>
      <c r="G16" s="368"/>
      <c r="H16" s="368"/>
      <c r="I16" s="368"/>
      <c r="J16" s="368"/>
      <c r="K16" s="369"/>
      <c r="L16" s="169">
        <f>L15*12</f>
        <v>0</v>
      </c>
      <c r="M16" s="170">
        <f>M15*9</f>
        <v>0</v>
      </c>
      <c r="N16" s="171">
        <f>N15*3</f>
        <v>0</v>
      </c>
      <c r="O16" s="11">
        <f>O15*'Valid Values and Workbook Info'!$D$10</f>
        <v>0</v>
      </c>
      <c r="P16" s="11">
        <f>P15*'Valid Values and Workbook Info'!$D$10</f>
        <v>0</v>
      </c>
      <c r="Q16" s="11">
        <f>Q15*'Valid Values and Workbook Info'!$D$10</f>
        <v>0</v>
      </c>
      <c r="R16" s="13">
        <f t="shared" si="0"/>
        <v>0</v>
      </c>
    </row>
    <row r="17" spans="1:18" ht="23.1" customHeight="1" thickBot="1">
      <c r="A17" s="406"/>
      <c r="B17" s="652"/>
      <c r="C17" s="195" t="s">
        <v>199</v>
      </c>
      <c r="D17" s="257" t="s">
        <v>5</v>
      </c>
      <c r="E17" s="258">
        <v>0</v>
      </c>
      <c r="F17" s="259">
        <v>0</v>
      </c>
      <c r="G17" s="532">
        <f>'Project Budget Overview'!B29</f>
        <v>0</v>
      </c>
      <c r="H17" s="532"/>
      <c r="I17" s="532"/>
      <c r="J17" s="533"/>
      <c r="K17" s="260">
        <f>'Proposal Budget Year 2'!K17 * 1.03</f>
        <v>0</v>
      </c>
      <c r="L17" s="167"/>
      <c r="M17" s="168"/>
      <c r="N17" s="167"/>
      <c r="O17" s="5">
        <f>K17*L17</f>
        <v>0</v>
      </c>
      <c r="P17" s="6">
        <f>K17*M17</f>
        <v>0</v>
      </c>
      <c r="Q17" s="7">
        <f>((K17/19.5)*6.6)*N17</f>
        <v>0</v>
      </c>
      <c r="R17" s="9">
        <f t="shared" si="0"/>
        <v>0</v>
      </c>
    </row>
    <row r="18" spans="1:18" ht="23.1" customHeight="1" thickBot="1">
      <c r="A18" s="406"/>
      <c r="B18" s="652"/>
      <c r="C18" s="196" t="s">
        <v>24</v>
      </c>
      <c r="D18" s="367" t="s">
        <v>230</v>
      </c>
      <c r="E18" s="368"/>
      <c r="F18" s="368"/>
      <c r="G18" s="368"/>
      <c r="H18" s="368"/>
      <c r="I18" s="368"/>
      <c r="J18" s="368"/>
      <c r="K18" s="369"/>
      <c r="L18" s="169">
        <f>L17*12</f>
        <v>0</v>
      </c>
      <c r="M18" s="170">
        <f>M17*9</f>
        <v>0</v>
      </c>
      <c r="N18" s="171">
        <f>N17*3</f>
        <v>0</v>
      </c>
      <c r="O18" s="11">
        <f>O17*'Valid Values and Workbook Info'!$D$10</f>
        <v>0</v>
      </c>
      <c r="P18" s="11">
        <f>P17*'Valid Values and Workbook Info'!$D$10</f>
        <v>0</v>
      </c>
      <c r="Q18" s="11">
        <f>Q17*'Valid Values and Workbook Info'!$D$10</f>
        <v>0</v>
      </c>
      <c r="R18" s="13">
        <f t="shared" si="0"/>
        <v>0</v>
      </c>
    </row>
    <row r="19" spans="1:18" ht="23.1" hidden="1" customHeight="1" thickBot="1">
      <c r="A19" s="406"/>
      <c r="B19" s="652"/>
      <c r="C19" s="195" t="s">
        <v>199</v>
      </c>
      <c r="D19" s="257" t="s">
        <v>211</v>
      </c>
      <c r="E19" s="258">
        <v>0</v>
      </c>
      <c r="F19" s="259">
        <v>0</v>
      </c>
      <c r="G19" s="532">
        <f>'Project Budget Overview'!B30</f>
        <v>0</v>
      </c>
      <c r="H19" s="532"/>
      <c r="I19" s="532"/>
      <c r="J19" s="533"/>
      <c r="K19" s="260">
        <f>'Proposal Budget Year 2'!K19 * 1.03</f>
        <v>0</v>
      </c>
      <c r="L19" s="167"/>
      <c r="M19" s="168"/>
      <c r="N19" s="167"/>
      <c r="O19" s="5">
        <f>K19*L19</f>
        <v>0</v>
      </c>
      <c r="P19" s="6">
        <f>K19*M19</f>
        <v>0</v>
      </c>
      <c r="Q19" s="7">
        <f>((K19/19.5)*6.6)*N19</f>
        <v>0</v>
      </c>
      <c r="R19" s="9">
        <f t="shared" si="0"/>
        <v>0</v>
      </c>
    </row>
    <row r="20" spans="1:18" ht="23.1" hidden="1" customHeight="1" thickBot="1">
      <c r="A20" s="406"/>
      <c r="B20" s="652"/>
      <c r="C20" s="196" t="s">
        <v>24</v>
      </c>
      <c r="D20" s="367" t="s">
        <v>230</v>
      </c>
      <c r="E20" s="368"/>
      <c r="F20" s="368"/>
      <c r="G20" s="368"/>
      <c r="H20" s="368"/>
      <c r="I20" s="368"/>
      <c r="J20" s="368"/>
      <c r="K20" s="369"/>
      <c r="L20" s="169">
        <f>L19*12</f>
        <v>0</v>
      </c>
      <c r="M20" s="170">
        <f>M19*9</f>
        <v>0</v>
      </c>
      <c r="N20" s="171">
        <f>N19*3</f>
        <v>0</v>
      </c>
      <c r="O20" s="11">
        <f>O19*'Valid Values and Workbook Info'!$D$10</f>
        <v>0</v>
      </c>
      <c r="P20" s="11">
        <f>P19*'Valid Values and Workbook Info'!$D$10</f>
        <v>0</v>
      </c>
      <c r="Q20" s="11">
        <f>Q19*'Valid Values and Workbook Info'!$D$10</f>
        <v>0</v>
      </c>
      <c r="R20" s="13">
        <f t="shared" si="0"/>
        <v>0</v>
      </c>
    </row>
    <row r="21" spans="1:18" ht="23.1" hidden="1" customHeight="1" thickBot="1">
      <c r="A21" s="406"/>
      <c r="B21" s="652"/>
      <c r="C21" s="195" t="s">
        <v>199</v>
      </c>
      <c r="D21" s="257" t="s">
        <v>212</v>
      </c>
      <c r="E21" s="258">
        <v>0</v>
      </c>
      <c r="F21" s="259">
        <v>0</v>
      </c>
      <c r="G21" s="532">
        <f>'Project Budget Overview'!B31</f>
        <v>0</v>
      </c>
      <c r="H21" s="532"/>
      <c r="I21" s="532"/>
      <c r="J21" s="533"/>
      <c r="K21" s="260">
        <f>'Proposal Budget Year 2'!K21 * 1.03</f>
        <v>0</v>
      </c>
      <c r="L21" s="167"/>
      <c r="M21" s="168"/>
      <c r="N21" s="167"/>
      <c r="O21" s="5">
        <f>K21*L21</f>
        <v>0</v>
      </c>
      <c r="P21" s="6">
        <f>K21*M21</f>
        <v>0</v>
      </c>
      <c r="Q21" s="7">
        <f>((K21/19.5)*6.6)*N21</f>
        <v>0</v>
      </c>
      <c r="R21" s="9">
        <f t="shared" si="0"/>
        <v>0</v>
      </c>
    </row>
    <row r="22" spans="1:18" ht="23.1" hidden="1" customHeight="1" thickBot="1">
      <c r="A22" s="406"/>
      <c r="B22" s="652"/>
      <c r="C22" s="196" t="s">
        <v>24</v>
      </c>
      <c r="D22" s="367" t="s">
        <v>230</v>
      </c>
      <c r="E22" s="368"/>
      <c r="F22" s="368"/>
      <c r="G22" s="368"/>
      <c r="H22" s="368"/>
      <c r="I22" s="368"/>
      <c r="J22" s="368"/>
      <c r="K22" s="369"/>
      <c r="L22" s="169">
        <f>L21*12</f>
        <v>0</v>
      </c>
      <c r="M22" s="170">
        <f>M21*9</f>
        <v>0</v>
      </c>
      <c r="N22" s="171">
        <f>N21*3</f>
        <v>0</v>
      </c>
      <c r="O22" s="11">
        <f>O21*'Valid Values and Workbook Info'!$D$10</f>
        <v>0</v>
      </c>
      <c r="P22" s="11">
        <f>P21*'Valid Values and Workbook Info'!$D$10</f>
        <v>0</v>
      </c>
      <c r="Q22" s="11">
        <f>Q21*'Valid Values and Workbook Info'!$D$10</f>
        <v>0</v>
      </c>
      <c r="R22" s="13">
        <f t="shared" si="0"/>
        <v>0</v>
      </c>
    </row>
    <row r="23" spans="1:18" ht="23.1" hidden="1" customHeight="1" thickBot="1">
      <c r="A23" s="406"/>
      <c r="B23" s="652"/>
      <c r="C23" s="195" t="s">
        <v>199</v>
      </c>
      <c r="D23" s="257" t="s">
        <v>213</v>
      </c>
      <c r="E23" s="258">
        <v>0</v>
      </c>
      <c r="F23" s="259">
        <v>0</v>
      </c>
      <c r="G23" s="532">
        <f>'Project Budget Overview'!B32</f>
        <v>0</v>
      </c>
      <c r="H23" s="532"/>
      <c r="I23" s="532"/>
      <c r="J23" s="533"/>
      <c r="K23" s="260">
        <f>'Proposal Budget Year 2'!K23 * 1.03</f>
        <v>0</v>
      </c>
      <c r="L23" s="167"/>
      <c r="M23" s="168"/>
      <c r="N23" s="167"/>
      <c r="O23" s="5">
        <f>K23*L23</f>
        <v>0</v>
      </c>
      <c r="P23" s="6">
        <f>K23*M23</f>
        <v>0</v>
      </c>
      <c r="Q23" s="7">
        <f>((K23/19.5)*6.6)*N23</f>
        <v>0</v>
      </c>
      <c r="R23" s="9">
        <f t="shared" si="0"/>
        <v>0</v>
      </c>
    </row>
    <row r="24" spans="1:18" ht="23.1" hidden="1" customHeight="1" thickBot="1">
      <c r="A24" s="406"/>
      <c r="B24" s="652"/>
      <c r="C24" s="196" t="s">
        <v>24</v>
      </c>
      <c r="D24" s="367" t="s">
        <v>230</v>
      </c>
      <c r="E24" s="368"/>
      <c r="F24" s="368"/>
      <c r="G24" s="368"/>
      <c r="H24" s="368"/>
      <c r="I24" s="368"/>
      <c r="J24" s="368"/>
      <c r="K24" s="369"/>
      <c r="L24" s="169">
        <f>L23*12</f>
        <v>0</v>
      </c>
      <c r="M24" s="170">
        <f>M23*9</f>
        <v>0</v>
      </c>
      <c r="N24" s="171">
        <f>N23*3</f>
        <v>0</v>
      </c>
      <c r="O24" s="11">
        <f>O23*'Valid Values and Workbook Info'!$D$10</f>
        <v>0</v>
      </c>
      <c r="P24" s="11">
        <f>P23*'Valid Values and Workbook Info'!$D$10</f>
        <v>0</v>
      </c>
      <c r="Q24" s="11">
        <f>Q23*'Valid Values and Workbook Info'!$D$10</f>
        <v>0</v>
      </c>
      <c r="R24" s="13">
        <f t="shared" si="0"/>
        <v>0</v>
      </c>
    </row>
    <row r="25" spans="1:18" ht="23.1" hidden="1" customHeight="1" thickBot="1">
      <c r="A25" s="406"/>
      <c r="B25" s="652"/>
      <c r="C25" s="195" t="s">
        <v>199</v>
      </c>
      <c r="D25" s="257" t="s">
        <v>214</v>
      </c>
      <c r="E25" s="258">
        <v>0</v>
      </c>
      <c r="F25" s="259">
        <v>0</v>
      </c>
      <c r="G25" s="532">
        <f>'Project Budget Overview'!B33</f>
        <v>0</v>
      </c>
      <c r="H25" s="532"/>
      <c r="I25" s="532"/>
      <c r="J25" s="533"/>
      <c r="K25" s="260">
        <f>'Proposal Budget Year 2'!K25 * 1.03</f>
        <v>0</v>
      </c>
      <c r="L25" s="167"/>
      <c r="M25" s="168"/>
      <c r="N25" s="167"/>
      <c r="O25" s="5">
        <f>K25*L25</f>
        <v>0</v>
      </c>
      <c r="P25" s="6">
        <f>K25*M25</f>
        <v>0</v>
      </c>
      <c r="Q25" s="7">
        <f>((K25/19.5)*6.6)*N25</f>
        <v>0</v>
      </c>
      <c r="R25" s="9">
        <f t="shared" si="0"/>
        <v>0</v>
      </c>
    </row>
    <row r="26" spans="1:18" ht="23.1" hidden="1" customHeight="1" thickBot="1">
      <c r="A26" s="406"/>
      <c r="B26" s="652"/>
      <c r="C26" s="196" t="s">
        <v>24</v>
      </c>
      <c r="D26" s="367" t="s">
        <v>230</v>
      </c>
      <c r="E26" s="368"/>
      <c r="F26" s="368"/>
      <c r="G26" s="368"/>
      <c r="H26" s="368"/>
      <c r="I26" s="368"/>
      <c r="J26" s="368"/>
      <c r="K26" s="369"/>
      <c r="L26" s="169">
        <f>L25*12</f>
        <v>0</v>
      </c>
      <c r="M26" s="170">
        <f>M25*9</f>
        <v>0</v>
      </c>
      <c r="N26" s="171">
        <f>N25*3</f>
        <v>0</v>
      </c>
      <c r="O26" s="11">
        <f>O25*'Valid Values and Workbook Info'!$D$10</f>
        <v>0</v>
      </c>
      <c r="P26" s="11">
        <f>P25*'Valid Values and Workbook Info'!$D$10</f>
        <v>0</v>
      </c>
      <c r="Q26" s="11">
        <f>Q25*'Valid Values and Workbook Info'!$D$10</f>
        <v>0</v>
      </c>
      <c r="R26" s="13">
        <f t="shared" si="0"/>
        <v>0</v>
      </c>
    </row>
    <row r="27" spans="1:18" ht="23.1" hidden="1" customHeight="1" thickBot="1">
      <c r="A27" s="406"/>
      <c r="B27" s="652"/>
      <c r="C27" s="195" t="s">
        <v>199</v>
      </c>
      <c r="D27" s="257" t="s">
        <v>215</v>
      </c>
      <c r="E27" s="258">
        <v>0</v>
      </c>
      <c r="F27" s="259">
        <v>0</v>
      </c>
      <c r="G27" s="532">
        <f>'Project Budget Overview'!B34</f>
        <v>0</v>
      </c>
      <c r="H27" s="532"/>
      <c r="I27" s="532"/>
      <c r="J27" s="533"/>
      <c r="K27" s="260">
        <f>'Proposal Budget Year 2'!K27 * 1.03</f>
        <v>0</v>
      </c>
      <c r="L27" s="167"/>
      <c r="M27" s="168"/>
      <c r="N27" s="167"/>
      <c r="O27" s="5">
        <f>K27*L27</f>
        <v>0</v>
      </c>
      <c r="P27" s="6">
        <f>K27*M27</f>
        <v>0</v>
      </c>
      <c r="Q27" s="7">
        <f>((K27/19.5)*6.6)*N27</f>
        <v>0</v>
      </c>
      <c r="R27" s="9">
        <f t="shared" si="0"/>
        <v>0</v>
      </c>
    </row>
    <row r="28" spans="1:18" ht="23.1" hidden="1" customHeight="1" thickBot="1">
      <c r="A28" s="406"/>
      <c r="B28" s="652"/>
      <c r="C28" s="196" t="s">
        <v>24</v>
      </c>
      <c r="D28" s="367" t="s">
        <v>230</v>
      </c>
      <c r="E28" s="368"/>
      <c r="F28" s="368"/>
      <c r="G28" s="368"/>
      <c r="H28" s="368"/>
      <c r="I28" s="368"/>
      <c r="J28" s="368"/>
      <c r="K28" s="369"/>
      <c r="L28" s="169">
        <f>L27*12</f>
        <v>0</v>
      </c>
      <c r="M28" s="170">
        <f>M27*9</f>
        <v>0</v>
      </c>
      <c r="N28" s="171">
        <f>N27*3</f>
        <v>0</v>
      </c>
      <c r="O28" s="11">
        <f>O27*'Valid Values and Workbook Info'!$D$10</f>
        <v>0</v>
      </c>
      <c r="P28" s="11">
        <f>P27*'Valid Values and Workbook Info'!$D$10</f>
        <v>0</v>
      </c>
      <c r="Q28" s="11">
        <f>Q27*'Valid Values and Workbook Info'!$D$10</f>
        <v>0</v>
      </c>
      <c r="R28" s="13">
        <f t="shared" si="0"/>
        <v>0</v>
      </c>
    </row>
    <row r="29" spans="1:18" ht="23.1" hidden="1" customHeight="1" thickBot="1">
      <c r="A29" s="406"/>
      <c r="B29" s="652"/>
      <c r="C29" s="195" t="s">
        <v>199</v>
      </c>
      <c r="D29" s="257" t="s">
        <v>216</v>
      </c>
      <c r="E29" s="258">
        <v>0</v>
      </c>
      <c r="F29" s="259">
        <v>0</v>
      </c>
      <c r="G29" s="532">
        <f>'Project Budget Overview'!B35</f>
        <v>0</v>
      </c>
      <c r="H29" s="532"/>
      <c r="I29" s="532"/>
      <c r="J29" s="533"/>
      <c r="K29" s="260">
        <f>'Proposal Budget Year 2'!K29 * 1.03</f>
        <v>0</v>
      </c>
      <c r="L29" s="167"/>
      <c r="M29" s="168"/>
      <c r="N29" s="167"/>
      <c r="O29" s="5">
        <f>K29*L29</f>
        <v>0</v>
      </c>
      <c r="P29" s="6">
        <f>K29*M29</f>
        <v>0</v>
      </c>
      <c r="Q29" s="7">
        <f>((K29/19.5)*6.6)*N29</f>
        <v>0</v>
      </c>
      <c r="R29" s="9">
        <f t="shared" si="0"/>
        <v>0</v>
      </c>
    </row>
    <row r="30" spans="1:18" ht="23.1" hidden="1" customHeight="1" thickBot="1">
      <c r="A30" s="406"/>
      <c r="B30" s="652"/>
      <c r="C30" s="196" t="s">
        <v>24</v>
      </c>
      <c r="D30" s="367" t="s">
        <v>230</v>
      </c>
      <c r="E30" s="368"/>
      <c r="F30" s="368"/>
      <c r="G30" s="368"/>
      <c r="H30" s="368"/>
      <c r="I30" s="368"/>
      <c r="J30" s="368"/>
      <c r="K30" s="369"/>
      <c r="L30" s="169">
        <f>L29*12</f>
        <v>0</v>
      </c>
      <c r="M30" s="170">
        <f>M29*9</f>
        <v>0</v>
      </c>
      <c r="N30" s="171">
        <f>N29*3</f>
        <v>0</v>
      </c>
      <c r="O30" s="11">
        <f>O29*'Valid Values and Workbook Info'!$D$10</f>
        <v>0</v>
      </c>
      <c r="P30" s="11">
        <f>P29*'Valid Values and Workbook Info'!$D$10</f>
        <v>0</v>
      </c>
      <c r="Q30" s="11">
        <f>Q29*'Valid Values and Workbook Info'!$D$10</f>
        <v>0</v>
      </c>
      <c r="R30" s="13">
        <f t="shared" si="0"/>
        <v>0</v>
      </c>
    </row>
    <row r="31" spans="1:18" ht="23.1" hidden="1" customHeight="1" thickBot="1">
      <c r="A31" s="406"/>
      <c r="B31" s="652"/>
      <c r="C31" s="195" t="s">
        <v>199</v>
      </c>
      <c r="D31" s="257" t="s">
        <v>217</v>
      </c>
      <c r="E31" s="258">
        <v>0</v>
      </c>
      <c r="F31" s="259">
        <v>0</v>
      </c>
      <c r="G31" s="532">
        <f>'Project Budget Overview'!B36</f>
        <v>0</v>
      </c>
      <c r="H31" s="532"/>
      <c r="I31" s="532"/>
      <c r="J31" s="533"/>
      <c r="K31" s="260">
        <f>'Proposal Budget Year 2'!K31 * 1.03</f>
        <v>0</v>
      </c>
      <c r="L31" s="167"/>
      <c r="M31" s="168"/>
      <c r="N31" s="167"/>
      <c r="O31" s="5">
        <f>K31*L31</f>
        <v>0</v>
      </c>
      <c r="P31" s="6">
        <f>K31*M31</f>
        <v>0</v>
      </c>
      <c r="Q31" s="7">
        <f>((K31/19.5)*6.6)*N31</f>
        <v>0</v>
      </c>
      <c r="R31" s="9">
        <f t="shared" si="0"/>
        <v>0</v>
      </c>
    </row>
    <row r="32" spans="1:18" ht="23.1" hidden="1" customHeight="1" thickBot="1">
      <c r="A32" s="406"/>
      <c r="B32" s="652"/>
      <c r="C32" s="196" t="s">
        <v>24</v>
      </c>
      <c r="D32" s="367" t="s">
        <v>230</v>
      </c>
      <c r="E32" s="368"/>
      <c r="F32" s="368"/>
      <c r="G32" s="368"/>
      <c r="H32" s="368"/>
      <c r="I32" s="368"/>
      <c r="J32" s="368"/>
      <c r="K32" s="369"/>
      <c r="L32" s="169">
        <f>L31*12</f>
        <v>0</v>
      </c>
      <c r="M32" s="170">
        <f>M31*9</f>
        <v>0</v>
      </c>
      <c r="N32" s="171">
        <f>N31*3</f>
        <v>0</v>
      </c>
      <c r="O32" s="11">
        <f>O31*'Valid Values and Workbook Info'!$D$10</f>
        <v>0</v>
      </c>
      <c r="P32" s="11">
        <f>P31*'Valid Values and Workbook Info'!$D$10</f>
        <v>0</v>
      </c>
      <c r="Q32" s="11">
        <f>Q31*'Valid Values and Workbook Info'!$D$10</f>
        <v>0</v>
      </c>
      <c r="R32" s="13">
        <f t="shared" si="0"/>
        <v>0</v>
      </c>
    </row>
    <row r="33" spans="1:18" ht="23.1" hidden="1" customHeight="1" thickBot="1">
      <c r="A33" s="406"/>
      <c r="B33" s="652"/>
      <c r="C33" s="195" t="s">
        <v>199</v>
      </c>
      <c r="D33" s="257" t="s">
        <v>218</v>
      </c>
      <c r="E33" s="258">
        <v>0</v>
      </c>
      <c r="F33" s="259">
        <v>0</v>
      </c>
      <c r="G33" s="532">
        <f>'Project Budget Overview'!B37</f>
        <v>0</v>
      </c>
      <c r="H33" s="532"/>
      <c r="I33" s="532"/>
      <c r="J33" s="533"/>
      <c r="K33" s="260">
        <f>'Proposal Budget Year 2'!K33 * 1.03</f>
        <v>0</v>
      </c>
      <c r="L33" s="167"/>
      <c r="M33" s="168"/>
      <c r="N33" s="167"/>
      <c r="O33" s="5">
        <f>K33*L33</f>
        <v>0</v>
      </c>
      <c r="P33" s="6">
        <f>K33*M33</f>
        <v>0</v>
      </c>
      <c r="Q33" s="7">
        <f>((K33/19.5)*6.6)*N33</f>
        <v>0</v>
      </c>
      <c r="R33" s="9">
        <f t="shared" si="0"/>
        <v>0</v>
      </c>
    </row>
    <row r="34" spans="1:18" ht="23.1" hidden="1" customHeight="1" thickBot="1">
      <c r="A34" s="406"/>
      <c r="B34" s="652"/>
      <c r="C34" s="196" t="s">
        <v>24</v>
      </c>
      <c r="D34" s="367" t="s">
        <v>230</v>
      </c>
      <c r="E34" s="368"/>
      <c r="F34" s="368"/>
      <c r="G34" s="368"/>
      <c r="H34" s="368"/>
      <c r="I34" s="368"/>
      <c r="J34" s="368"/>
      <c r="K34" s="369"/>
      <c r="L34" s="169">
        <f>L33*12</f>
        <v>0</v>
      </c>
      <c r="M34" s="170">
        <f>M33*9</f>
        <v>0</v>
      </c>
      <c r="N34" s="171">
        <f>N33*3</f>
        <v>0</v>
      </c>
      <c r="O34" s="11">
        <f>O33*'Valid Values and Workbook Info'!$D$10</f>
        <v>0</v>
      </c>
      <c r="P34" s="11">
        <f>P33*'Valid Values and Workbook Info'!$D$10</f>
        <v>0</v>
      </c>
      <c r="Q34" s="11">
        <f>Q33*'Valid Values and Workbook Info'!$D$10</f>
        <v>0</v>
      </c>
      <c r="R34" s="13">
        <f t="shared" si="0"/>
        <v>0</v>
      </c>
    </row>
    <row r="35" spans="1:18" ht="23.1" hidden="1" customHeight="1" thickBot="1">
      <c r="A35" s="406"/>
      <c r="B35" s="652"/>
      <c r="C35" s="195" t="s">
        <v>199</v>
      </c>
      <c r="D35" s="257" t="s">
        <v>219</v>
      </c>
      <c r="E35" s="258">
        <v>0</v>
      </c>
      <c r="F35" s="259">
        <v>0</v>
      </c>
      <c r="G35" s="532">
        <f>'Project Budget Overview'!B38</f>
        <v>0</v>
      </c>
      <c r="H35" s="532"/>
      <c r="I35" s="532"/>
      <c r="J35" s="533"/>
      <c r="K35" s="260">
        <f>'Proposal Budget Year 2'!K35 * 1.03</f>
        <v>0</v>
      </c>
      <c r="L35" s="167"/>
      <c r="M35" s="168"/>
      <c r="N35" s="167"/>
      <c r="O35" s="5">
        <f>K35*L35</f>
        <v>0</v>
      </c>
      <c r="P35" s="6">
        <f>K35*M35</f>
        <v>0</v>
      </c>
      <c r="Q35" s="7">
        <f>((K35/19.5)*6.6)*N35</f>
        <v>0</v>
      </c>
      <c r="R35" s="9">
        <f t="shared" si="0"/>
        <v>0</v>
      </c>
    </row>
    <row r="36" spans="1:18" ht="23.1" hidden="1" customHeight="1" thickBot="1">
      <c r="A36" s="577">
        <f>R73</f>
        <v>0</v>
      </c>
      <c r="B36" s="652"/>
      <c r="C36" s="196" t="s">
        <v>24</v>
      </c>
      <c r="D36" s="367" t="s">
        <v>230</v>
      </c>
      <c r="E36" s="368"/>
      <c r="F36" s="368"/>
      <c r="G36" s="368"/>
      <c r="H36" s="368"/>
      <c r="I36" s="368"/>
      <c r="J36" s="368"/>
      <c r="K36" s="369"/>
      <c r="L36" s="169">
        <f>L35*12</f>
        <v>0</v>
      </c>
      <c r="M36" s="170">
        <f>M35*9</f>
        <v>0</v>
      </c>
      <c r="N36" s="171">
        <f>N35*3</f>
        <v>0</v>
      </c>
      <c r="O36" s="11">
        <f>O35*'Valid Values and Workbook Info'!$D$10</f>
        <v>0</v>
      </c>
      <c r="P36" s="11">
        <f>P35*'Valid Values and Workbook Info'!$D$10</f>
        <v>0</v>
      </c>
      <c r="Q36" s="11">
        <f>Q35*'Valid Values and Workbook Info'!$D$10</f>
        <v>0</v>
      </c>
      <c r="R36" s="13">
        <f t="shared" si="0"/>
        <v>0</v>
      </c>
    </row>
    <row r="37" spans="1:18" ht="23.1" hidden="1" customHeight="1" thickBot="1">
      <c r="A37" s="577"/>
      <c r="B37" s="652"/>
      <c r="C37" s="195" t="s">
        <v>199</v>
      </c>
      <c r="D37" s="151" t="s">
        <v>220</v>
      </c>
      <c r="E37" s="220">
        <v>0</v>
      </c>
      <c r="F37" s="215">
        <v>0</v>
      </c>
      <c r="G37" s="592">
        <f>'Project Budget Overview'!B39</f>
        <v>0</v>
      </c>
      <c r="H37" s="532"/>
      <c r="I37" s="532"/>
      <c r="J37" s="533"/>
      <c r="K37" s="158">
        <f>'Proposal Budget Year 2'!K37 * 1.03</f>
        <v>0</v>
      </c>
      <c r="L37" s="167"/>
      <c r="M37" s="168"/>
      <c r="N37" s="167"/>
      <c r="O37" s="5">
        <f>K37*L37</f>
        <v>0</v>
      </c>
      <c r="P37" s="6">
        <f>K37*M37</f>
        <v>0</v>
      </c>
      <c r="Q37" s="7">
        <f>((K37/19.5)*6.6)*N37</f>
        <v>0</v>
      </c>
      <c r="R37" s="9">
        <f t="shared" si="0"/>
        <v>0</v>
      </c>
    </row>
    <row r="38" spans="1:18" ht="23.1" hidden="1" customHeight="1" thickBot="1">
      <c r="A38" s="577"/>
      <c r="B38" s="652"/>
      <c r="C38" s="196" t="s">
        <v>24</v>
      </c>
      <c r="D38" s="407" t="s">
        <v>230</v>
      </c>
      <c r="E38" s="368"/>
      <c r="F38" s="368"/>
      <c r="G38" s="368"/>
      <c r="H38" s="368"/>
      <c r="I38" s="368"/>
      <c r="J38" s="368"/>
      <c r="K38" s="368"/>
      <c r="L38" s="169">
        <f>L37*12</f>
        <v>0</v>
      </c>
      <c r="M38" s="170">
        <f>M37*9</f>
        <v>0</v>
      </c>
      <c r="N38" s="171">
        <f>N37*3</f>
        <v>0</v>
      </c>
      <c r="O38" s="11">
        <f>O37*'Valid Values and Workbook Info'!$D$10</f>
        <v>0</v>
      </c>
      <c r="P38" s="11">
        <f>P37*'Valid Values and Workbook Info'!$D$10</f>
        <v>0</v>
      </c>
      <c r="Q38" s="11">
        <f>Q37*'Valid Values and Workbook Info'!$D$10</f>
        <v>0</v>
      </c>
      <c r="R38" s="13">
        <f t="shared" si="0"/>
        <v>0</v>
      </c>
    </row>
    <row r="39" spans="1:18" ht="23.1" hidden="1" customHeight="1" thickBot="1">
      <c r="A39" s="577"/>
      <c r="B39" s="652"/>
      <c r="C39" s="195" t="s">
        <v>199</v>
      </c>
      <c r="D39" s="151" t="s">
        <v>221</v>
      </c>
      <c r="E39" s="220">
        <v>0</v>
      </c>
      <c r="F39" s="215">
        <v>0</v>
      </c>
      <c r="G39" s="592">
        <f>'Project Budget Overview'!B40</f>
        <v>0</v>
      </c>
      <c r="H39" s="532"/>
      <c r="I39" s="532"/>
      <c r="J39" s="533"/>
      <c r="K39" s="158">
        <f>'Proposal Budget Year 2'!K39 * 1.03</f>
        <v>0</v>
      </c>
      <c r="L39" s="167"/>
      <c r="M39" s="168"/>
      <c r="N39" s="167"/>
      <c r="O39" s="5">
        <f>K39*L39</f>
        <v>0</v>
      </c>
      <c r="P39" s="6">
        <f>K39*M39</f>
        <v>0</v>
      </c>
      <c r="Q39" s="7">
        <f>((K39/19.5)*6.6)*N39</f>
        <v>0</v>
      </c>
      <c r="R39" s="9">
        <f t="shared" si="0"/>
        <v>0</v>
      </c>
    </row>
    <row r="40" spans="1:18" ht="23.1" hidden="1" customHeight="1" thickBot="1">
      <c r="A40" s="577"/>
      <c r="B40" s="652"/>
      <c r="C40" s="196" t="s">
        <v>24</v>
      </c>
      <c r="D40" s="407" t="s">
        <v>230</v>
      </c>
      <c r="E40" s="368"/>
      <c r="F40" s="368"/>
      <c r="G40" s="368"/>
      <c r="H40" s="368"/>
      <c r="I40" s="368"/>
      <c r="J40" s="368"/>
      <c r="K40" s="368"/>
      <c r="L40" s="169">
        <f>L39*12</f>
        <v>0</v>
      </c>
      <c r="M40" s="170">
        <f>M39*9</f>
        <v>0</v>
      </c>
      <c r="N40" s="171">
        <f>N39*3</f>
        <v>0</v>
      </c>
      <c r="O40" s="11">
        <f>O39*'Valid Values and Workbook Info'!$D$10</f>
        <v>0</v>
      </c>
      <c r="P40" s="11">
        <f>P39*'Valid Values and Workbook Info'!$D$10</f>
        <v>0</v>
      </c>
      <c r="Q40" s="11">
        <f>Q39*'Valid Values and Workbook Info'!$D$10</f>
        <v>0</v>
      </c>
      <c r="R40" s="13">
        <f t="shared" si="0"/>
        <v>0</v>
      </c>
    </row>
    <row r="41" spans="1:18" ht="23.1" hidden="1" customHeight="1" thickBot="1">
      <c r="A41" s="577"/>
      <c r="B41" s="652"/>
      <c r="C41" s="195" t="s">
        <v>199</v>
      </c>
      <c r="D41" s="151" t="s">
        <v>222</v>
      </c>
      <c r="E41" s="220">
        <v>0</v>
      </c>
      <c r="F41" s="215">
        <v>0</v>
      </c>
      <c r="G41" s="592">
        <f>'Project Budget Overview'!B41</f>
        <v>0</v>
      </c>
      <c r="H41" s="532"/>
      <c r="I41" s="532"/>
      <c r="J41" s="533"/>
      <c r="K41" s="158">
        <f>'Proposal Budget Year 2'!K41 * 1.03</f>
        <v>0</v>
      </c>
      <c r="L41" s="167"/>
      <c r="M41" s="168"/>
      <c r="N41" s="167"/>
      <c r="O41" s="5">
        <f>K41*L41</f>
        <v>0</v>
      </c>
      <c r="P41" s="6">
        <f>K41*M41</f>
        <v>0</v>
      </c>
      <c r="Q41" s="7">
        <f>((K41/19.5)*6.6)*N41</f>
        <v>0</v>
      </c>
      <c r="R41" s="9">
        <f t="shared" si="0"/>
        <v>0</v>
      </c>
    </row>
    <row r="42" spans="1:18" ht="23.1" hidden="1" customHeight="1" thickBot="1">
      <c r="A42" s="577"/>
      <c r="B42" s="652"/>
      <c r="C42" s="196" t="s">
        <v>24</v>
      </c>
      <c r="D42" s="407" t="s">
        <v>230</v>
      </c>
      <c r="E42" s="368"/>
      <c r="F42" s="368"/>
      <c r="G42" s="368"/>
      <c r="H42" s="368"/>
      <c r="I42" s="368"/>
      <c r="J42" s="368"/>
      <c r="K42" s="368"/>
      <c r="L42" s="169">
        <f>L41*12</f>
        <v>0</v>
      </c>
      <c r="M42" s="170">
        <f>M41*9</f>
        <v>0</v>
      </c>
      <c r="N42" s="171">
        <f>N41*3</f>
        <v>0</v>
      </c>
      <c r="O42" s="11">
        <f>O41*'Valid Values and Workbook Info'!$D$10</f>
        <v>0</v>
      </c>
      <c r="P42" s="11">
        <f>P41*'Valid Values and Workbook Info'!$D$10</f>
        <v>0</v>
      </c>
      <c r="Q42" s="11">
        <f>Q41*'Valid Values and Workbook Info'!$D$10</f>
        <v>0</v>
      </c>
      <c r="R42" s="13">
        <f t="shared" si="0"/>
        <v>0</v>
      </c>
    </row>
    <row r="43" spans="1:18" ht="23.1" hidden="1" customHeight="1" thickBot="1">
      <c r="A43" s="577"/>
      <c r="B43" s="652"/>
      <c r="C43" s="195" t="s">
        <v>199</v>
      </c>
      <c r="D43" s="151" t="s">
        <v>223</v>
      </c>
      <c r="E43" s="220">
        <v>0</v>
      </c>
      <c r="F43" s="215">
        <v>0</v>
      </c>
      <c r="G43" s="592">
        <f>'Project Budget Overview'!B42</f>
        <v>0</v>
      </c>
      <c r="H43" s="532"/>
      <c r="I43" s="532"/>
      <c r="J43" s="533"/>
      <c r="K43" s="158">
        <f>'Proposal Budget Year 2'!K43 * 1.03</f>
        <v>0</v>
      </c>
      <c r="L43" s="167"/>
      <c r="M43" s="168"/>
      <c r="N43" s="167"/>
      <c r="O43" s="5">
        <f>K43*L43</f>
        <v>0</v>
      </c>
      <c r="P43" s="6">
        <f>K43*M43</f>
        <v>0</v>
      </c>
      <c r="Q43" s="7">
        <f>((K43/19.5)*6.6)*N43</f>
        <v>0</v>
      </c>
      <c r="R43" s="9">
        <f t="shared" si="0"/>
        <v>0</v>
      </c>
    </row>
    <row r="44" spans="1:18" ht="23.1" hidden="1" customHeight="1" thickBot="1">
      <c r="A44" s="577"/>
      <c r="B44" s="652"/>
      <c r="C44" s="196" t="s">
        <v>24</v>
      </c>
      <c r="D44" s="407" t="s">
        <v>230</v>
      </c>
      <c r="E44" s="368"/>
      <c r="F44" s="368"/>
      <c r="G44" s="368"/>
      <c r="H44" s="368"/>
      <c r="I44" s="368"/>
      <c r="J44" s="368"/>
      <c r="K44" s="368"/>
      <c r="L44" s="169">
        <f>L43*12</f>
        <v>0</v>
      </c>
      <c r="M44" s="170">
        <f>M43*9</f>
        <v>0</v>
      </c>
      <c r="N44" s="171">
        <f>N43*3</f>
        <v>0</v>
      </c>
      <c r="O44" s="11">
        <f>O43*'Valid Values and Workbook Info'!$D$10</f>
        <v>0</v>
      </c>
      <c r="P44" s="11">
        <f>P43*'Valid Values and Workbook Info'!$D$10</f>
        <v>0</v>
      </c>
      <c r="Q44" s="11">
        <f>Q43*'Valid Values and Workbook Info'!$D$10</f>
        <v>0</v>
      </c>
      <c r="R44" s="13">
        <f t="shared" si="0"/>
        <v>0</v>
      </c>
    </row>
    <row r="45" spans="1:18" ht="23.1" hidden="1" customHeight="1" thickBot="1">
      <c r="A45" s="577"/>
      <c r="B45" s="652"/>
      <c r="C45" s="195" t="s">
        <v>199</v>
      </c>
      <c r="D45" s="151" t="s">
        <v>224</v>
      </c>
      <c r="E45" s="220">
        <v>0</v>
      </c>
      <c r="F45" s="215">
        <v>0</v>
      </c>
      <c r="G45" s="592">
        <f>'Project Budget Overview'!B43</f>
        <v>0</v>
      </c>
      <c r="H45" s="532"/>
      <c r="I45" s="532"/>
      <c r="J45" s="533"/>
      <c r="K45" s="158">
        <f>'Proposal Budget Year 2'!K45 * 1.03</f>
        <v>0</v>
      </c>
      <c r="L45" s="167"/>
      <c r="M45" s="168"/>
      <c r="N45" s="167"/>
      <c r="O45" s="5">
        <f>K45*L45</f>
        <v>0</v>
      </c>
      <c r="P45" s="6">
        <f>K45*M45</f>
        <v>0</v>
      </c>
      <c r="Q45" s="7">
        <f>((K45/19.5)*6.6)*N45</f>
        <v>0</v>
      </c>
      <c r="R45" s="9">
        <f t="shared" si="0"/>
        <v>0</v>
      </c>
    </row>
    <row r="46" spans="1:18" ht="23.1" hidden="1" customHeight="1" thickBot="1">
      <c r="A46" s="577"/>
      <c r="B46" s="652"/>
      <c r="C46" s="196" t="s">
        <v>24</v>
      </c>
      <c r="D46" s="407" t="s">
        <v>230</v>
      </c>
      <c r="E46" s="368"/>
      <c r="F46" s="368"/>
      <c r="G46" s="368"/>
      <c r="H46" s="368"/>
      <c r="I46" s="368"/>
      <c r="J46" s="368"/>
      <c r="K46" s="368"/>
      <c r="L46" s="169">
        <f>L45*12</f>
        <v>0</v>
      </c>
      <c r="M46" s="170">
        <f>M45*9</f>
        <v>0</v>
      </c>
      <c r="N46" s="171">
        <f>N45*3</f>
        <v>0</v>
      </c>
      <c r="O46" s="11">
        <f>O45*'Valid Values and Workbook Info'!$D$10</f>
        <v>0</v>
      </c>
      <c r="P46" s="11">
        <f>P45*'Valid Values and Workbook Info'!$D$10</f>
        <v>0</v>
      </c>
      <c r="Q46" s="11">
        <f>Q45*'Valid Values and Workbook Info'!$D$10</f>
        <v>0</v>
      </c>
      <c r="R46" s="13">
        <f t="shared" si="0"/>
        <v>0</v>
      </c>
    </row>
    <row r="47" spans="1:18" s="162" customFormat="1" ht="13.5" thickBot="1">
      <c r="A47" s="577"/>
      <c r="B47" s="652"/>
      <c r="C47" s="197" t="s">
        <v>128</v>
      </c>
      <c r="D47" s="561" t="str">
        <f>_xlfn.CONCAT("A.2. - Staff Salary (fringe at ",TEXT(100*'Valid Values and Workbook Info'!$D$11,"##.##"),"%)")</f>
        <v>A.2. - Staff Salary (fringe at 59.16%)</v>
      </c>
      <c r="E47" s="562"/>
      <c r="F47" s="562"/>
      <c r="G47" s="563"/>
      <c r="H47" s="563"/>
      <c r="I47" s="563"/>
      <c r="J47" s="563"/>
      <c r="K47" s="563"/>
      <c r="L47" s="563"/>
      <c r="M47" s="563"/>
      <c r="N47" s="563"/>
      <c r="O47" s="563"/>
      <c r="P47" s="563"/>
      <c r="Q47" s="563"/>
      <c r="R47" s="564"/>
    </row>
    <row r="48" spans="1:18" ht="23.1" customHeight="1" thickBot="1">
      <c r="A48" s="577"/>
      <c r="B48" s="652"/>
      <c r="C48" s="195" t="s">
        <v>200</v>
      </c>
      <c r="D48" s="257" t="s">
        <v>0</v>
      </c>
      <c r="E48" s="258">
        <v>0</v>
      </c>
      <c r="F48" s="259">
        <v>0</v>
      </c>
      <c r="G48" s="532">
        <f>'Project Budget Overview'!B46</f>
        <v>0</v>
      </c>
      <c r="H48" s="532"/>
      <c r="I48" s="532"/>
      <c r="J48" s="533"/>
      <c r="K48" s="260">
        <f>'Proposal Budget Year 2'!K48 * 1.03</f>
        <v>0</v>
      </c>
      <c r="L48" s="167"/>
      <c r="M48" s="168"/>
      <c r="N48" s="167"/>
      <c r="O48" s="5">
        <f>K48*L48</f>
        <v>0</v>
      </c>
      <c r="P48" s="6">
        <f>K48*M48</f>
        <v>0</v>
      </c>
      <c r="Q48" s="7">
        <f>((K48/19.5)*6.6)*N48</f>
        <v>0</v>
      </c>
      <c r="R48" s="9">
        <f t="shared" ref="R48:R55" si="1">SUM(O48:Q48)</f>
        <v>0</v>
      </c>
    </row>
    <row r="49" spans="1:18" ht="23.1" customHeight="1" thickBot="1">
      <c r="A49" s="577"/>
      <c r="B49" s="652"/>
      <c r="C49" s="196" t="s">
        <v>24</v>
      </c>
      <c r="D49" s="367" t="s">
        <v>230</v>
      </c>
      <c r="E49" s="368"/>
      <c r="F49" s="368"/>
      <c r="G49" s="368"/>
      <c r="H49" s="368"/>
      <c r="I49" s="368"/>
      <c r="J49" s="368"/>
      <c r="K49" s="369"/>
      <c r="L49" s="169">
        <f>L48*12</f>
        <v>0</v>
      </c>
      <c r="M49" s="170">
        <f>M48*9</f>
        <v>0</v>
      </c>
      <c r="N49" s="171">
        <f>N48*3</f>
        <v>0</v>
      </c>
      <c r="O49" s="10">
        <f>O48*'Valid Values and Workbook Info'!$D$11</f>
        <v>0</v>
      </c>
      <c r="P49" s="10">
        <f>P48*'Valid Values and Workbook Info'!$D$11</f>
        <v>0</v>
      </c>
      <c r="Q49" s="10">
        <f>Q48*'Valid Values and Workbook Info'!$D$11</f>
        <v>0</v>
      </c>
      <c r="R49" s="13">
        <f t="shared" si="1"/>
        <v>0</v>
      </c>
    </row>
    <row r="50" spans="1:18" ht="23.1" customHeight="1" thickBot="1">
      <c r="A50" s="577"/>
      <c r="B50" s="652"/>
      <c r="C50" s="195" t="s">
        <v>200</v>
      </c>
      <c r="D50" s="257" t="s">
        <v>1</v>
      </c>
      <c r="E50" s="258">
        <v>0</v>
      </c>
      <c r="F50" s="259">
        <v>0</v>
      </c>
      <c r="G50" s="532">
        <f>'Project Budget Overview'!B47</f>
        <v>0</v>
      </c>
      <c r="H50" s="532"/>
      <c r="I50" s="532"/>
      <c r="J50" s="533"/>
      <c r="K50" s="260">
        <f>'Proposal Budget Year 2'!K50 * 1.03</f>
        <v>0</v>
      </c>
      <c r="L50" s="167"/>
      <c r="M50" s="168"/>
      <c r="N50" s="167"/>
      <c r="O50" s="5">
        <f>K50*L50</f>
        <v>0</v>
      </c>
      <c r="P50" s="6">
        <f>K50*M50</f>
        <v>0</v>
      </c>
      <c r="Q50" s="7">
        <f>((K50/19.5)*6.6)*N50</f>
        <v>0</v>
      </c>
      <c r="R50" s="9">
        <f t="shared" si="1"/>
        <v>0</v>
      </c>
    </row>
    <row r="51" spans="1:18" ht="23.1" customHeight="1" thickBot="1">
      <c r="A51" s="577"/>
      <c r="B51" s="652"/>
      <c r="C51" s="198" t="s">
        <v>24</v>
      </c>
      <c r="D51" s="367" t="s">
        <v>230</v>
      </c>
      <c r="E51" s="368"/>
      <c r="F51" s="368"/>
      <c r="G51" s="368"/>
      <c r="H51" s="368"/>
      <c r="I51" s="368"/>
      <c r="J51" s="368"/>
      <c r="K51" s="369"/>
      <c r="L51" s="169">
        <f>L50*12</f>
        <v>0</v>
      </c>
      <c r="M51" s="170">
        <f>M50*9</f>
        <v>0</v>
      </c>
      <c r="N51" s="171">
        <f>N50*3</f>
        <v>0</v>
      </c>
      <c r="O51" s="10">
        <f>O50*'Valid Values and Workbook Info'!$D$11</f>
        <v>0</v>
      </c>
      <c r="P51" s="10">
        <f>P50*'Valid Values and Workbook Info'!$D$11</f>
        <v>0</v>
      </c>
      <c r="Q51" s="10">
        <f>Q50*'Valid Values and Workbook Info'!$D$11</f>
        <v>0</v>
      </c>
      <c r="R51" s="33">
        <f t="shared" si="1"/>
        <v>0</v>
      </c>
    </row>
    <row r="52" spans="1:18" ht="23.1" customHeight="1" thickBot="1">
      <c r="A52" s="577"/>
      <c r="B52" s="652"/>
      <c r="C52" s="195" t="s">
        <v>200</v>
      </c>
      <c r="D52" s="257" t="s">
        <v>2</v>
      </c>
      <c r="E52" s="258">
        <v>0</v>
      </c>
      <c r="F52" s="259">
        <v>0</v>
      </c>
      <c r="G52" s="532">
        <f>'Project Budget Overview'!B48</f>
        <v>0</v>
      </c>
      <c r="H52" s="532"/>
      <c r="I52" s="532"/>
      <c r="J52" s="533"/>
      <c r="K52" s="260">
        <f>'Proposal Budget Year 2'!K52 * 1.03</f>
        <v>0</v>
      </c>
      <c r="L52" s="167"/>
      <c r="M52" s="168"/>
      <c r="N52" s="167"/>
      <c r="O52" s="5">
        <f>K52*L52</f>
        <v>0</v>
      </c>
      <c r="P52" s="6">
        <f>K52*M52</f>
        <v>0</v>
      </c>
      <c r="Q52" s="7">
        <f>((K52/19.5)*6.6)*N52</f>
        <v>0</v>
      </c>
      <c r="R52" s="9">
        <f t="shared" si="1"/>
        <v>0</v>
      </c>
    </row>
    <row r="53" spans="1:18" ht="23.1" customHeight="1" thickBot="1">
      <c r="A53" s="577"/>
      <c r="B53" s="652"/>
      <c r="C53" s="196" t="s">
        <v>24</v>
      </c>
      <c r="D53" s="367" t="s">
        <v>230</v>
      </c>
      <c r="E53" s="368"/>
      <c r="F53" s="368"/>
      <c r="G53" s="368"/>
      <c r="H53" s="368"/>
      <c r="I53" s="368"/>
      <c r="J53" s="368"/>
      <c r="K53" s="369"/>
      <c r="L53" s="169">
        <f>L52*12</f>
        <v>0</v>
      </c>
      <c r="M53" s="170">
        <f>M52*9</f>
        <v>0</v>
      </c>
      <c r="N53" s="171">
        <f>N52*3</f>
        <v>0</v>
      </c>
      <c r="O53" s="10">
        <f>O52*'Valid Values and Workbook Info'!$D$11</f>
        <v>0</v>
      </c>
      <c r="P53" s="10">
        <f>P52*'Valid Values and Workbook Info'!$D$11</f>
        <v>0</v>
      </c>
      <c r="Q53" s="10">
        <f>Q52*'Valid Values and Workbook Info'!$D$11</f>
        <v>0</v>
      </c>
      <c r="R53" s="13">
        <f t="shared" si="1"/>
        <v>0</v>
      </c>
    </row>
    <row r="54" spans="1:18" ht="23.1" customHeight="1" thickBot="1">
      <c r="A54" s="577"/>
      <c r="B54" s="652"/>
      <c r="C54" s="195" t="s">
        <v>200</v>
      </c>
      <c r="D54" s="257" t="s">
        <v>3</v>
      </c>
      <c r="E54" s="258">
        <v>0</v>
      </c>
      <c r="F54" s="259">
        <v>0</v>
      </c>
      <c r="G54" s="532">
        <f>'Project Budget Overview'!B49</f>
        <v>0</v>
      </c>
      <c r="H54" s="532"/>
      <c r="I54" s="532"/>
      <c r="J54" s="533"/>
      <c r="K54" s="260">
        <f>'Proposal Budget Year 2'!K54 * 1.03</f>
        <v>0</v>
      </c>
      <c r="L54" s="167"/>
      <c r="M54" s="168"/>
      <c r="N54" s="167"/>
      <c r="O54" s="5">
        <f>K54*L54</f>
        <v>0</v>
      </c>
      <c r="P54" s="6">
        <f>K54*M54</f>
        <v>0</v>
      </c>
      <c r="Q54" s="7">
        <f>((K54/19.5)*6.6)*N54</f>
        <v>0</v>
      </c>
      <c r="R54" s="9">
        <f t="shared" si="1"/>
        <v>0</v>
      </c>
    </row>
    <row r="55" spans="1:18" ht="23.1" customHeight="1" thickBot="1">
      <c r="A55" s="577"/>
      <c r="B55" s="652"/>
      <c r="C55" s="198" t="s">
        <v>24</v>
      </c>
      <c r="D55" s="367" t="s">
        <v>230</v>
      </c>
      <c r="E55" s="368"/>
      <c r="F55" s="368"/>
      <c r="G55" s="368"/>
      <c r="H55" s="368"/>
      <c r="I55" s="368"/>
      <c r="J55" s="368"/>
      <c r="K55" s="369"/>
      <c r="L55" s="169">
        <f>L54*12</f>
        <v>0</v>
      </c>
      <c r="M55" s="170">
        <f>M54*9</f>
        <v>0</v>
      </c>
      <c r="N55" s="171">
        <f>N54*3</f>
        <v>0</v>
      </c>
      <c r="O55" s="10">
        <f>O54*'Valid Values and Workbook Info'!$D$11</f>
        <v>0</v>
      </c>
      <c r="P55" s="10">
        <f>P54*'Valid Values and Workbook Info'!$D$11</f>
        <v>0</v>
      </c>
      <c r="Q55" s="10">
        <f>Q54*'Valid Values and Workbook Info'!$D$11</f>
        <v>0</v>
      </c>
      <c r="R55" s="12">
        <f t="shared" si="1"/>
        <v>0</v>
      </c>
    </row>
    <row r="56" spans="1:18" ht="23.1" customHeight="1" thickBot="1">
      <c r="A56" s="577"/>
      <c r="B56" s="652"/>
      <c r="C56" s="195" t="s">
        <v>200</v>
      </c>
      <c r="D56" s="151" t="s">
        <v>4</v>
      </c>
      <c r="E56" s="220">
        <v>0</v>
      </c>
      <c r="F56" s="215">
        <v>0</v>
      </c>
      <c r="G56" s="592">
        <f>'Project Budget Overview'!B50</f>
        <v>0</v>
      </c>
      <c r="H56" s="532"/>
      <c r="I56" s="532"/>
      <c r="J56" s="533"/>
      <c r="K56" s="158">
        <f>'Proposal Budget Year 2'!K56 * 1.03</f>
        <v>0</v>
      </c>
      <c r="L56" s="167"/>
      <c r="M56" s="168"/>
      <c r="N56" s="167"/>
      <c r="O56" s="5">
        <f>K56*L56</f>
        <v>0</v>
      </c>
      <c r="P56" s="6">
        <f>K56*M56</f>
        <v>0</v>
      </c>
      <c r="Q56" s="7">
        <f>((K56/19.5)*6.6)*N56</f>
        <v>0</v>
      </c>
      <c r="R56" s="9">
        <f t="shared" si="0"/>
        <v>0</v>
      </c>
    </row>
    <row r="57" spans="1:18" ht="23.1" customHeight="1" thickBot="1">
      <c r="A57" s="577"/>
      <c r="B57" s="652"/>
      <c r="C57" s="196" t="s">
        <v>24</v>
      </c>
      <c r="D57" s="407" t="s">
        <v>230</v>
      </c>
      <c r="E57" s="368"/>
      <c r="F57" s="368"/>
      <c r="G57" s="368"/>
      <c r="H57" s="368"/>
      <c r="I57" s="368"/>
      <c r="J57" s="368"/>
      <c r="K57" s="368"/>
      <c r="L57" s="169">
        <f>L56*12</f>
        <v>0</v>
      </c>
      <c r="M57" s="170">
        <f>M56*9</f>
        <v>0</v>
      </c>
      <c r="N57" s="171">
        <f>N56*3</f>
        <v>0</v>
      </c>
      <c r="O57" s="10">
        <f>O56*'Valid Values and Workbook Info'!$D$11</f>
        <v>0</v>
      </c>
      <c r="P57" s="10">
        <f>P56*'Valid Values and Workbook Info'!$D$11</f>
        <v>0</v>
      </c>
      <c r="Q57" s="10">
        <f>Q56*'Valid Values and Workbook Info'!$D$11</f>
        <v>0</v>
      </c>
      <c r="R57" s="13">
        <f t="shared" si="0"/>
        <v>0</v>
      </c>
    </row>
    <row r="58" spans="1:18" ht="23.1" customHeight="1" thickBot="1">
      <c r="A58" s="577"/>
      <c r="B58" s="652"/>
      <c r="C58" s="195" t="s">
        <v>200</v>
      </c>
      <c r="D58" s="151" t="s">
        <v>5</v>
      </c>
      <c r="E58" s="220">
        <v>0</v>
      </c>
      <c r="F58" s="215">
        <v>0</v>
      </c>
      <c r="G58" s="592">
        <f>'Project Budget Overview'!B51</f>
        <v>0</v>
      </c>
      <c r="H58" s="532"/>
      <c r="I58" s="532"/>
      <c r="J58" s="533"/>
      <c r="K58" s="158">
        <f>'Proposal Budget Year 2'!K58 * 1.03</f>
        <v>0</v>
      </c>
      <c r="L58" s="167"/>
      <c r="M58" s="168"/>
      <c r="N58" s="167"/>
      <c r="O58" s="5">
        <f>K58*L58</f>
        <v>0</v>
      </c>
      <c r="P58" s="6">
        <f>K58*M58</f>
        <v>0</v>
      </c>
      <c r="Q58" s="7">
        <f>((K58/19.5)*6.6)*N58</f>
        <v>0</v>
      </c>
      <c r="R58" s="9">
        <f t="shared" si="0"/>
        <v>0</v>
      </c>
    </row>
    <row r="59" spans="1:18" ht="23.1" customHeight="1" thickBot="1">
      <c r="A59" s="577"/>
      <c r="B59" s="653"/>
      <c r="C59" s="198" t="s">
        <v>24</v>
      </c>
      <c r="D59" s="546" t="s">
        <v>230</v>
      </c>
      <c r="E59" s="547"/>
      <c r="F59" s="547"/>
      <c r="G59" s="547"/>
      <c r="H59" s="547"/>
      <c r="I59" s="547"/>
      <c r="J59" s="547"/>
      <c r="K59" s="547"/>
      <c r="L59" s="242">
        <f>L58*12</f>
        <v>0</v>
      </c>
      <c r="M59" s="208">
        <f>M58*9</f>
        <v>0</v>
      </c>
      <c r="N59" s="243">
        <f>N58*3</f>
        <v>0</v>
      </c>
      <c r="O59" s="10">
        <f>O58*'Valid Values and Workbook Info'!$D$11</f>
        <v>0</v>
      </c>
      <c r="P59" s="10">
        <f>P58*'Valid Values and Workbook Info'!$D$11</f>
        <v>0</v>
      </c>
      <c r="Q59" s="10">
        <f>Q58*'Valid Values and Workbook Info'!$D$11</f>
        <v>0</v>
      </c>
      <c r="R59" s="33">
        <f t="shared" si="0"/>
        <v>0</v>
      </c>
    </row>
    <row r="60" spans="1:18" ht="18" customHeight="1" thickBot="1">
      <c r="A60" s="658"/>
      <c r="B60" s="586" t="s">
        <v>250</v>
      </c>
      <c r="C60" s="587"/>
      <c r="D60" s="588"/>
      <c r="E60" s="246">
        <f>+E56+E58+E54+E52+E50+E48+E35+E33+E31+E29+E27+E25+E23+E21+E19+E17+E15+E13+E11+E9+E7+E45+E43+E41+E39+E37</f>
        <v>0</v>
      </c>
      <c r="F60" s="246">
        <f>+F56+F58+F54+F52+F50+F48+F35+F33+F31+F29+F27+F25+F23+F21+F19+F17+F15+F13+F11+F9+F7+F45+F43+F41+F39+F37</f>
        <v>0</v>
      </c>
      <c r="G60" s="247"/>
      <c r="H60" s="247"/>
      <c r="I60" s="625"/>
      <c r="J60" s="625"/>
      <c r="K60" s="625"/>
      <c r="L60" s="625"/>
      <c r="M60" s="625"/>
      <c r="N60" s="625"/>
      <c r="O60" s="625"/>
      <c r="P60" s="625"/>
      <c r="Q60" s="625"/>
      <c r="R60" s="626"/>
    </row>
    <row r="61" spans="1:18">
      <c r="A61" s="577"/>
      <c r="B61" s="535" t="s">
        <v>147</v>
      </c>
      <c r="C61" s="536"/>
      <c r="D61" s="536"/>
      <c r="E61" s="536"/>
      <c r="F61" s="536"/>
      <c r="G61" s="536"/>
      <c r="H61" s="536"/>
      <c r="I61" s="536"/>
      <c r="J61" s="536"/>
      <c r="K61" s="536"/>
      <c r="L61" s="536"/>
      <c r="M61" s="536"/>
      <c r="N61" s="536"/>
      <c r="O61" s="536"/>
      <c r="P61" s="536"/>
      <c r="Q61" s="536"/>
      <c r="R61" s="245">
        <f>SUM(R7,R9,R11,R13,R15,R17,R19,R21,R23,R25,R27,R29,R31,R33,R35,R37,R39,R41,R43,R45,R48,R50,R52,R54,R56,R58)</f>
        <v>0</v>
      </c>
    </row>
    <row r="62" spans="1:18" ht="13.5" thickBot="1">
      <c r="A62" s="577"/>
      <c r="B62" s="537" t="s">
        <v>148</v>
      </c>
      <c r="C62" s="538"/>
      <c r="D62" s="538"/>
      <c r="E62" s="538"/>
      <c r="F62" s="538"/>
      <c r="G62" s="538"/>
      <c r="H62" s="538"/>
      <c r="I62" s="538"/>
      <c r="J62" s="538"/>
      <c r="K62" s="538"/>
      <c r="L62" s="538"/>
      <c r="M62" s="538"/>
      <c r="N62" s="538"/>
      <c r="O62" s="538"/>
      <c r="P62" s="538"/>
      <c r="Q62" s="538"/>
      <c r="R62" s="47">
        <f>SUM(R8,R10,R12,R14,R16,R18,R20,R22,R24,R26,R28,R30,R32,R34,R36,R38,R40,R42,R44,R46,R49,R51,R53,R55,R57,R59)</f>
        <v>0</v>
      </c>
    </row>
    <row r="63" spans="1:18" ht="13.5" thickBot="1">
      <c r="A63" s="577"/>
      <c r="B63" s="408" t="s">
        <v>65</v>
      </c>
      <c r="C63" s="74" t="s">
        <v>22</v>
      </c>
      <c r="D63" s="551" t="str">
        <f>_xlfn.CONCAT("                Head Count                      B. OTHER PERSONNEL - FRINGE AT ",TEXT(100*'Valid Values and Workbook Info'!$D$12,"#0.00"),"% EXCEPT FOR GRADUATE STUDENTS AT ",TEXT(100*'Valid Values and Workbook Info'!$D$13,"#0.00"),"%, OPS STUDENTS AT ",TEXT(100*'Valid Values and Workbook Info'!$D$14,"#0.00"),"%")</f>
        <v xml:space="preserve">                Head Count                      B. OTHER PERSONNEL - FRINGE AT 3.76% EXCEPT FOR GRADUATE STUDENTS AT 9.96%, OPS STUDENTS AT 0.00%</v>
      </c>
      <c r="E63" s="552"/>
      <c r="F63" s="553"/>
      <c r="G63" s="552"/>
      <c r="H63" s="552"/>
      <c r="I63" s="552"/>
      <c r="J63" s="552"/>
      <c r="K63" s="552"/>
      <c r="L63" s="552"/>
      <c r="M63" s="552"/>
      <c r="N63" s="552"/>
      <c r="O63" s="552"/>
      <c r="P63" s="552"/>
      <c r="Q63" s="552"/>
      <c r="R63" s="554"/>
    </row>
    <row r="64" spans="1:18">
      <c r="A64" s="577"/>
      <c r="B64" s="409"/>
      <c r="C64" s="75" t="s">
        <v>27</v>
      </c>
      <c r="D64" s="555" t="s">
        <v>0</v>
      </c>
      <c r="E64" s="556"/>
      <c r="F64" s="216" t="s">
        <v>252</v>
      </c>
      <c r="G64" s="557" t="s">
        <v>16</v>
      </c>
      <c r="H64" s="557"/>
      <c r="I64" s="557"/>
      <c r="J64" s="557"/>
      <c r="K64" s="557"/>
      <c r="L64" s="557"/>
      <c r="M64" s="557"/>
      <c r="N64" s="557"/>
      <c r="O64" s="557"/>
      <c r="P64" s="557"/>
      <c r="Q64" s="558"/>
      <c r="R64" s="42">
        <v>0</v>
      </c>
    </row>
    <row r="65" spans="1:18" ht="12.75" customHeight="1">
      <c r="A65" s="577"/>
      <c r="B65" s="409"/>
      <c r="C65" s="76" t="s">
        <v>27</v>
      </c>
      <c r="D65" s="544" t="s">
        <v>1</v>
      </c>
      <c r="E65" s="629"/>
      <c r="F65" s="216">
        <v>0</v>
      </c>
      <c r="G65" s="549" t="s">
        <v>266</v>
      </c>
      <c r="H65" s="549"/>
      <c r="I65" s="549"/>
      <c r="J65" s="549"/>
      <c r="K65" s="549"/>
      <c r="L65" s="549"/>
      <c r="M65" s="549"/>
      <c r="N65" s="549"/>
      <c r="O65" s="549"/>
      <c r="P65" s="549"/>
      <c r="Q65" s="550"/>
      <c r="R65" s="16">
        <v>0</v>
      </c>
    </row>
    <row r="66" spans="1:18">
      <c r="A66" s="577"/>
      <c r="B66" s="409"/>
      <c r="C66" s="76" t="s">
        <v>27</v>
      </c>
      <c r="D66" s="544" t="s">
        <v>2</v>
      </c>
      <c r="E66" s="629"/>
      <c r="F66" s="216">
        <v>0</v>
      </c>
      <c r="G66" s="549" t="s">
        <v>265</v>
      </c>
      <c r="H66" s="549"/>
      <c r="I66" s="549"/>
      <c r="J66" s="549"/>
      <c r="K66" s="549"/>
      <c r="L66" s="549"/>
      <c r="M66" s="549"/>
      <c r="N66" s="549"/>
      <c r="O66" s="549"/>
      <c r="P66" s="549"/>
      <c r="Q66" s="550"/>
      <c r="R66" s="16">
        <v>0</v>
      </c>
    </row>
    <row r="67" spans="1:18">
      <c r="A67" s="577"/>
      <c r="B67" s="409"/>
      <c r="C67" s="76" t="s">
        <v>27</v>
      </c>
      <c r="D67" s="540" t="s">
        <v>3</v>
      </c>
      <c r="E67" s="647"/>
      <c r="F67" s="217" t="s">
        <v>252</v>
      </c>
      <c r="G67" s="542" t="s">
        <v>18</v>
      </c>
      <c r="H67" s="542"/>
      <c r="I67" s="542"/>
      <c r="J67" s="542"/>
      <c r="K67" s="542"/>
      <c r="L67" s="542"/>
      <c r="M67" s="542"/>
      <c r="N67" s="542"/>
      <c r="O67" s="542"/>
      <c r="P67" s="542"/>
      <c r="Q67" s="543"/>
      <c r="R67" s="16">
        <v>0</v>
      </c>
    </row>
    <row r="68" spans="1:18" ht="13.5" thickBot="1">
      <c r="A68" s="577"/>
      <c r="B68" s="409"/>
      <c r="C68" s="77" t="s">
        <v>27</v>
      </c>
      <c r="D68" s="582" t="s">
        <v>4</v>
      </c>
      <c r="E68" s="648"/>
      <c r="F68" s="216" t="s">
        <v>252</v>
      </c>
      <c r="G68" s="559" t="s">
        <v>7</v>
      </c>
      <c r="H68" s="559"/>
      <c r="I68" s="559"/>
      <c r="J68" s="559"/>
      <c r="K68" s="559"/>
      <c r="L68" s="559"/>
      <c r="M68" s="559"/>
      <c r="N68" s="559"/>
      <c r="O68" s="559"/>
      <c r="P68" s="559"/>
      <c r="Q68" s="560"/>
      <c r="R68" s="16">
        <v>0</v>
      </c>
    </row>
    <row r="69" spans="1:18" ht="15.75" customHeight="1" thickBot="1">
      <c r="A69" s="577"/>
      <c r="B69" s="416"/>
      <c r="C69" s="627" t="s">
        <v>251</v>
      </c>
      <c r="D69" s="628"/>
      <c r="E69" s="628"/>
      <c r="F69" s="221">
        <f>+F65+F66</f>
        <v>0</v>
      </c>
      <c r="G69" s="372" t="s">
        <v>135</v>
      </c>
      <c r="H69" s="398"/>
      <c r="I69" s="398"/>
      <c r="J69" s="398"/>
      <c r="K69" s="398"/>
      <c r="L69" s="398"/>
      <c r="M69" s="398"/>
      <c r="N69" s="398"/>
      <c r="O69" s="398"/>
      <c r="P69" s="398"/>
      <c r="Q69" s="400"/>
      <c r="R69" s="48">
        <f>SUM(R64:R68)</f>
        <v>0</v>
      </c>
    </row>
    <row r="70" spans="1:18" ht="13.5" thickBot="1">
      <c r="A70" s="577"/>
      <c r="B70" s="78"/>
      <c r="C70" s="34" t="s">
        <v>28</v>
      </c>
      <c r="D70" s="534" t="s">
        <v>134</v>
      </c>
      <c r="E70" s="398"/>
      <c r="F70" s="398"/>
      <c r="G70" s="398"/>
      <c r="H70" s="398"/>
      <c r="I70" s="398"/>
      <c r="J70" s="398"/>
      <c r="K70" s="398"/>
      <c r="L70" s="398"/>
      <c r="M70" s="398"/>
      <c r="N70" s="398"/>
      <c r="O70" s="398"/>
      <c r="P70" s="398"/>
      <c r="Q70" s="400"/>
      <c r="R70" s="49">
        <f>(R64+R67+R68)*'Valid Values and Workbook Info'!$D$12 + (R65)*'Valid Values and Workbook Info'!$D$13 + (R66)*'Valid Values and Workbook Info'!$D$14</f>
        <v>0</v>
      </c>
    </row>
    <row r="71" spans="1:18" ht="14.25" customHeight="1" thickBot="1">
      <c r="A71" s="577"/>
      <c r="B71" s="372" t="s">
        <v>130</v>
      </c>
      <c r="C71" s="398"/>
      <c r="D71" s="398"/>
      <c r="E71" s="398"/>
      <c r="F71" s="398"/>
      <c r="G71" s="398"/>
      <c r="H71" s="398"/>
      <c r="I71" s="398"/>
      <c r="J71" s="398"/>
      <c r="K71" s="398"/>
      <c r="L71" s="398"/>
      <c r="M71" s="398"/>
      <c r="N71" s="398"/>
      <c r="O71" s="398"/>
      <c r="P71" s="398"/>
      <c r="Q71" s="400"/>
      <c r="R71" s="49">
        <f>R61+R69</f>
        <v>0</v>
      </c>
    </row>
    <row r="72" spans="1:18" ht="15.75" customHeight="1" thickBot="1">
      <c r="A72" s="577"/>
      <c r="B72" s="22" t="s">
        <v>71</v>
      </c>
      <c r="C72" s="534" t="s">
        <v>131</v>
      </c>
      <c r="D72" s="398"/>
      <c r="E72" s="398"/>
      <c r="F72" s="398"/>
      <c r="G72" s="398"/>
      <c r="H72" s="398"/>
      <c r="I72" s="398"/>
      <c r="J72" s="398"/>
      <c r="K72" s="398"/>
      <c r="L72" s="398"/>
      <c r="M72" s="398"/>
      <c r="N72" s="398"/>
      <c r="O72" s="398"/>
      <c r="P72" s="398"/>
      <c r="Q72" s="400"/>
      <c r="R72" s="49">
        <f>R62+R70</f>
        <v>0</v>
      </c>
    </row>
    <row r="73" spans="1:18" ht="15.75" customHeight="1" thickBot="1">
      <c r="A73" s="578"/>
      <c r="B73" s="372" t="s">
        <v>140</v>
      </c>
      <c r="C73" s="398"/>
      <c r="D73" s="398"/>
      <c r="E73" s="398"/>
      <c r="F73" s="398"/>
      <c r="G73" s="398"/>
      <c r="H73" s="398"/>
      <c r="I73" s="398"/>
      <c r="J73" s="398"/>
      <c r="K73" s="398"/>
      <c r="L73" s="398"/>
      <c r="M73" s="398"/>
      <c r="N73" s="398"/>
      <c r="O73" s="398"/>
      <c r="P73" s="398"/>
      <c r="Q73" s="400"/>
      <c r="R73" s="50">
        <f>SUM(R71:R72)</f>
        <v>0</v>
      </c>
    </row>
    <row r="74" spans="1:18" ht="13.5" customHeight="1" thickBot="1">
      <c r="A74" s="401" t="s">
        <v>226</v>
      </c>
      <c r="B74" s="60"/>
      <c r="C74" s="32" t="s">
        <v>22</v>
      </c>
      <c r="D74" s="473" t="s">
        <v>146</v>
      </c>
      <c r="E74" s="474"/>
      <c r="F74" s="474"/>
      <c r="G74" s="474"/>
      <c r="H74" s="474"/>
      <c r="I74" s="474"/>
      <c r="J74" s="474"/>
      <c r="K74" s="474"/>
      <c r="L74" s="474"/>
      <c r="M74" s="474"/>
      <c r="N74" s="474"/>
      <c r="O74" s="474"/>
      <c r="P74" s="474"/>
      <c r="Q74" s="474"/>
      <c r="R74" s="475"/>
    </row>
    <row r="75" spans="1:18" ht="22.5">
      <c r="A75" s="593"/>
      <c r="B75" s="61" t="s">
        <v>72</v>
      </c>
      <c r="C75" s="31" t="s">
        <v>102</v>
      </c>
      <c r="D75" s="449">
        <v>1</v>
      </c>
      <c r="E75" s="450"/>
      <c r="F75" s="451" t="s">
        <v>51</v>
      </c>
      <c r="G75" s="452"/>
      <c r="H75" s="452"/>
      <c r="I75" s="452"/>
      <c r="J75" s="452"/>
      <c r="K75" s="452"/>
      <c r="L75" s="452"/>
      <c r="M75" s="452"/>
      <c r="N75" s="452"/>
      <c r="O75" s="452"/>
      <c r="P75" s="452"/>
      <c r="Q75" s="594"/>
      <c r="R75" s="30">
        <v>0</v>
      </c>
    </row>
    <row r="76" spans="1:18">
      <c r="A76" s="593"/>
      <c r="B76" s="61" t="s">
        <v>73</v>
      </c>
      <c r="C76" s="3" t="s">
        <v>59</v>
      </c>
      <c r="D76" s="434">
        <f t="shared" ref="D76:D96" si="2">D75+1</f>
        <v>2</v>
      </c>
      <c r="E76" s="435"/>
      <c r="F76" s="436" t="s">
        <v>52</v>
      </c>
      <c r="G76" s="437"/>
      <c r="H76" s="437"/>
      <c r="I76" s="437"/>
      <c r="J76" s="437"/>
      <c r="K76" s="437"/>
      <c r="L76" s="437"/>
      <c r="M76" s="437"/>
      <c r="N76" s="437"/>
      <c r="O76" s="437"/>
      <c r="P76" s="437"/>
      <c r="Q76" s="518"/>
      <c r="R76" s="17">
        <v>0</v>
      </c>
    </row>
    <row r="77" spans="1:18">
      <c r="A77" s="593"/>
      <c r="B77" s="61" t="s">
        <v>125</v>
      </c>
      <c r="C77" s="3" t="s">
        <v>56</v>
      </c>
      <c r="D77" s="434">
        <f t="shared" si="2"/>
        <v>3</v>
      </c>
      <c r="E77" s="435"/>
      <c r="F77" s="436" t="s">
        <v>40</v>
      </c>
      <c r="G77" s="437"/>
      <c r="H77" s="437"/>
      <c r="I77" s="437"/>
      <c r="J77" s="437"/>
      <c r="K77" s="437"/>
      <c r="L77" s="437"/>
      <c r="M77" s="437"/>
      <c r="N77" s="437"/>
      <c r="O77" s="437"/>
      <c r="P77" s="437"/>
      <c r="Q77" s="518"/>
      <c r="R77" s="17">
        <v>0</v>
      </c>
    </row>
    <row r="78" spans="1:18">
      <c r="A78" s="593"/>
      <c r="B78" s="595" t="s">
        <v>74</v>
      </c>
      <c r="C78" s="3" t="s">
        <v>54</v>
      </c>
      <c r="D78" s="434">
        <f t="shared" si="2"/>
        <v>4</v>
      </c>
      <c r="E78" s="435"/>
      <c r="F78" s="436" t="s">
        <v>101</v>
      </c>
      <c r="G78" s="437"/>
      <c r="H78" s="437"/>
      <c r="I78" s="437"/>
      <c r="J78" s="437"/>
      <c r="K78" s="437"/>
      <c r="L78" s="437"/>
      <c r="M78" s="437"/>
      <c r="N78" s="437"/>
      <c r="O78" s="437"/>
      <c r="P78" s="437"/>
      <c r="Q78" s="518"/>
      <c r="R78" s="17">
        <v>0</v>
      </c>
    </row>
    <row r="79" spans="1:18" ht="12.75" customHeight="1">
      <c r="A79" s="593"/>
      <c r="B79" s="596"/>
      <c r="C79" s="3" t="s">
        <v>57</v>
      </c>
      <c r="D79" s="434">
        <f t="shared" si="2"/>
        <v>5</v>
      </c>
      <c r="E79" s="435"/>
      <c r="F79" s="436" t="s">
        <v>42</v>
      </c>
      <c r="G79" s="437"/>
      <c r="H79" s="437"/>
      <c r="I79" s="437"/>
      <c r="J79" s="437"/>
      <c r="K79" s="437"/>
      <c r="L79" s="437"/>
      <c r="M79" s="437"/>
      <c r="N79" s="437"/>
      <c r="O79" s="437"/>
      <c r="P79" s="437"/>
      <c r="Q79" s="518"/>
      <c r="R79" s="17">
        <v>0</v>
      </c>
    </row>
    <row r="80" spans="1:18" ht="22.5">
      <c r="A80" s="593"/>
      <c r="B80" s="596"/>
      <c r="C80" s="2" t="s">
        <v>242</v>
      </c>
      <c r="D80" s="434">
        <f t="shared" si="2"/>
        <v>6</v>
      </c>
      <c r="E80" s="435"/>
      <c r="F80" s="436" t="s">
        <v>44</v>
      </c>
      <c r="G80" s="437"/>
      <c r="H80" s="437"/>
      <c r="I80" s="437"/>
      <c r="J80" s="437"/>
      <c r="K80" s="437"/>
      <c r="L80" s="437"/>
      <c r="M80" s="437"/>
      <c r="N80" s="437"/>
      <c r="O80" s="437"/>
      <c r="P80" s="437"/>
      <c r="Q80" s="518"/>
      <c r="R80" s="17">
        <v>0</v>
      </c>
    </row>
    <row r="81" spans="1:18">
      <c r="A81" s="593"/>
      <c r="B81" s="596"/>
      <c r="C81" s="194">
        <v>773911</v>
      </c>
      <c r="D81" s="434">
        <f t="shared" si="2"/>
        <v>7</v>
      </c>
      <c r="E81" s="435"/>
      <c r="F81" s="436" t="s">
        <v>241</v>
      </c>
      <c r="G81" s="437"/>
      <c r="H81" s="437"/>
      <c r="I81" s="437"/>
      <c r="J81" s="437"/>
      <c r="K81" s="437"/>
      <c r="L81" s="437"/>
      <c r="M81" s="437"/>
      <c r="N81" s="437"/>
      <c r="O81" s="437"/>
      <c r="P81" s="437"/>
      <c r="Q81" s="518"/>
      <c r="R81" s="17">
        <v>0</v>
      </c>
    </row>
    <row r="82" spans="1:18">
      <c r="A82" s="593"/>
      <c r="B82" s="596"/>
      <c r="C82" s="3" t="s">
        <v>58</v>
      </c>
      <c r="D82" s="434">
        <f t="shared" si="2"/>
        <v>8</v>
      </c>
      <c r="E82" s="435"/>
      <c r="F82" s="436" t="s">
        <v>47</v>
      </c>
      <c r="G82" s="437"/>
      <c r="H82" s="437"/>
      <c r="I82" s="437"/>
      <c r="J82" s="437"/>
      <c r="K82" s="437"/>
      <c r="L82" s="437"/>
      <c r="M82" s="437"/>
      <c r="N82" s="437"/>
      <c r="O82" s="437"/>
      <c r="P82" s="437"/>
      <c r="Q82" s="518"/>
      <c r="R82" s="17">
        <v>0</v>
      </c>
    </row>
    <row r="83" spans="1:18">
      <c r="A83" s="593"/>
      <c r="B83" s="526" t="s">
        <v>75</v>
      </c>
      <c r="C83" s="3" t="s">
        <v>103</v>
      </c>
      <c r="D83" s="434">
        <f t="shared" si="2"/>
        <v>9</v>
      </c>
      <c r="E83" s="435"/>
      <c r="F83" s="436" t="s">
        <v>37</v>
      </c>
      <c r="G83" s="437"/>
      <c r="H83" s="437"/>
      <c r="I83" s="437"/>
      <c r="J83" s="437"/>
      <c r="K83" s="437"/>
      <c r="L83" s="437"/>
      <c r="M83" s="437"/>
      <c r="N83" s="437"/>
      <c r="O83" s="437"/>
      <c r="P83" s="437"/>
      <c r="Q83" s="518"/>
      <c r="R83" s="17">
        <v>0</v>
      </c>
    </row>
    <row r="84" spans="1:18">
      <c r="A84" s="593"/>
      <c r="B84" s="527"/>
      <c r="C84" s="3" t="s">
        <v>55</v>
      </c>
      <c r="D84" s="434">
        <f t="shared" si="2"/>
        <v>10</v>
      </c>
      <c r="E84" s="435"/>
      <c r="F84" s="436" t="s">
        <v>38</v>
      </c>
      <c r="G84" s="437"/>
      <c r="H84" s="437"/>
      <c r="I84" s="437"/>
      <c r="J84" s="437"/>
      <c r="K84" s="437"/>
      <c r="L84" s="437"/>
      <c r="M84" s="437"/>
      <c r="N84" s="437"/>
      <c r="O84" s="437"/>
      <c r="P84" s="437"/>
      <c r="Q84" s="518"/>
      <c r="R84" s="17">
        <v>0</v>
      </c>
    </row>
    <row r="85" spans="1:18" ht="25.5" customHeight="1" thickBot="1">
      <c r="A85" s="593"/>
      <c r="B85" s="527"/>
      <c r="C85" s="597" t="s">
        <v>104</v>
      </c>
      <c r="D85" s="654">
        <f t="shared" si="2"/>
        <v>11</v>
      </c>
      <c r="E85" s="655"/>
      <c r="F85" s="603" t="s">
        <v>133</v>
      </c>
      <c r="G85" s="604"/>
      <c r="H85" s="604"/>
      <c r="I85" s="604"/>
      <c r="J85" s="604"/>
      <c r="K85" s="604"/>
      <c r="L85" s="604"/>
      <c r="M85" s="604"/>
      <c r="N85" s="604"/>
      <c r="O85" s="604"/>
      <c r="P85" s="604"/>
      <c r="Q85" s="605"/>
      <c r="R85" s="55"/>
    </row>
    <row r="86" spans="1:18" ht="13.5" thickBot="1">
      <c r="A86" s="593"/>
      <c r="B86" s="527"/>
      <c r="C86" s="598"/>
      <c r="D86" s="656">
        <f t="shared" si="2"/>
        <v>12</v>
      </c>
      <c r="E86" s="657"/>
      <c r="F86" s="606" t="s">
        <v>61</v>
      </c>
      <c r="G86" s="607"/>
      <c r="H86" s="607"/>
      <c r="I86" s="607"/>
      <c r="J86" s="607"/>
      <c r="K86" s="607"/>
      <c r="L86" s="607"/>
      <c r="M86" s="607"/>
      <c r="N86" s="607"/>
      <c r="O86" s="607"/>
      <c r="P86" s="607"/>
      <c r="Q86" s="608"/>
      <c r="R86" s="20">
        <v>0</v>
      </c>
    </row>
    <row r="87" spans="1:18">
      <c r="A87" s="593"/>
      <c r="B87" s="527"/>
      <c r="C87" s="199">
        <v>711602</v>
      </c>
      <c r="D87" s="434">
        <v>12</v>
      </c>
      <c r="E87" s="435"/>
      <c r="F87" s="523" t="s">
        <v>278</v>
      </c>
      <c r="G87" s="524"/>
      <c r="H87" s="524"/>
      <c r="I87" s="524"/>
      <c r="J87" s="524"/>
      <c r="K87" s="524"/>
      <c r="L87" s="524"/>
      <c r="M87" s="524"/>
      <c r="N87" s="524"/>
      <c r="O87" s="524"/>
      <c r="P87" s="524"/>
      <c r="Q87" s="525"/>
      <c r="R87" s="20">
        <v>0</v>
      </c>
    </row>
    <row r="88" spans="1:18">
      <c r="A88" s="593"/>
      <c r="B88" s="528"/>
      <c r="C88" s="199">
        <v>711902</v>
      </c>
      <c r="D88" s="434">
        <v>13</v>
      </c>
      <c r="E88" s="435"/>
      <c r="F88" s="529" t="s">
        <v>243</v>
      </c>
      <c r="G88" s="530"/>
      <c r="H88" s="530"/>
      <c r="I88" s="530"/>
      <c r="J88" s="530"/>
      <c r="K88" s="530"/>
      <c r="L88" s="530"/>
      <c r="M88" s="530"/>
      <c r="N88" s="530"/>
      <c r="O88" s="530"/>
      <c r="P88" s="530"/>
      <c r="Q88" s="531"/>
      <c r="R88" s="20">
        <v>0</v>
      </c>
    </row>
    <row r="89" spans="1:18" ht="12.75" customHeight="1">
      <c r="A89" s="593"/>
      <c r="B89" s="235"/>
      <c r="C89" s="199"/>
      <c r="D89" s="434"/>
      <c r="E89" s="435"/>
      <c r="F89" s="515" t="s">
        <v>260</v>
      </c>
      <c r="G89" s="516"/>
      <c r="H89" s="516"/>
      <c r="I89" s="516"/>
      <c r="J89" s="516"/>
      <c r="K89" s="516"/>
      <c r="L89" s="516"/>
      <c r="M89" s="516"/>
      <c r="N89" s="516"/>
      <c r="O89" s="516"/>
      <c r="P89" s="516"/>
      <c r="Q89" s="517"/>
      <c r="R89" s="20">
        <f>'Participant Support Budget'!E10</f>
        <v>0</v>
      </c>
    </row>
    <row r="90" spans="1:18">
      <c r="A90" s="593"/>
      <c r="B90" s="61" t="s">
        <v>76</v>
      </c>
      <c r="C90" s="14">
        <v>711991</v>
      </c>
      <c r="D90" s="434">
        <v>14</v>
      </c>
      <c r="E90" s="435"/>
      <c r="F90" s="520" t="s">
        <v>45</v>
      </c>
      <c r="G90" s="521"/>
      <c r="H90" s="521"/>
      <c r="I90" s="521"/>
      <c r="J90" s="521"/>
      <c r="K90" s="521"/>
      <c r="L90" s="521"/>
      <c r="M90" s="521"/>
      <c r="N90" s="521"/>
      <c r="O90" s="521"/>
      <c r="P90" s="521"/>
      <c r="Q90" s="522"/>
      <c r="R90" s="17">
        <v>0</v>
      </c>
    </row>
    <row r="91" spans="1:18">
      <c r="A91" s="432">
        <f>R97</f>
        <v>0</v>
      </c>
      <c r="B91" s="61" t="s">
        <v>77</v>
      </c>
      <c r="C91" s="14">
        <v>711510</v>
      </c>
      <c r="D91" s="434">
        <f t="shared" si="2"/>
        <v>15</v>
      </c>
      <c r="E91" s="435"/>
      <c r="F91" s="508" t="s">
        <v>46</v>
      </c>
      <c r="G91" s="509"/>
      <c r="H91" s="509"/>
      <c r="I91" s="509"/>
      <c r="J91" s="509"/>
      <c r="K91" s="509"/>
      <c r="L91" s="509"/>
      <c r="M91" s="509"/>
      <c r="N91" s="509"/>
      <c r="O91" s="509"/>
      <c r="P91" s="509"/>
      <c r="Q91" s="510"/>
      <c r="R91" s="17">
        <v>0</v>
      </c>
    </row>
    <row r="92" spans="1:18" ht="78.75">
      <c r="A92" s="432"/>
      <c r="B92" s="61" t="s">
        <v>78</v>
      </c>
      <c r="C92" s="2" t="s">
        <v>924</v>
      </c>
      <c r="D92" s="457">
        <f t="shared" si="2"/>
        <v>16</v>
      </c>
      <c r="E92" s="458"/>
      <c r="F92" s="630" t="s">
        <v>105</v>
      </c>
      <c r="G92" s="631"/>
      <c r="H92" s="631"/>
      <c r="I92" s="631"/>
      <c r="J92" s="631"/>
      <c r="K92" s="631"/>
      <c r="L92" s="631"/>
      <c r="M92" s="631"/>
      <c r="N92" s="631"/>
      <c r="O92" s="631"/>
      <c r="P92" s="631"/>
      <c r="Q92" s="632"/>
      <c r="R92" s="17">
        <v>0</v>
      </c>
    </row>
    <row r="93" spans="1:18" ht="22.5">
      <c r="A93" s="432"/>
      <c r="B93" s="61" t="s">
        <v>79</v>
      </c>
      <c r="C93" s="3" t="s">
        <v>106</v>
      </c>
      <c r="D93" s="434">
        <f t="shared" si="2"/>
        <v>17</v>
      </c>
      <c r="E93" s="435"/>
      <c r="F93" s="508" t="s">
        <v>48</v>
      </c>
      <c r="G93" s="509"/>
      <c r="H93" s="509"/>
      <c r="I93" s="509"/>
      <c r="J93" s="509"/>
      <c r="K93" s="509"/>
      <c r="L93" s="509"/>
      <c r="M93" s="509"/>
      <c r="N93" s="509"/>
      <c r="O93" s="509"/>
      <c r="P93" s="509"/>
      <c r="Q93" s="510"/>
      <c r="R93" s="17">
        <v>0</v>
      </c>
    </row>
    <row r="94" spans="1:18">
      <c r="A94" s="432"/>
      <c r="B94" s="61" t="s">
        <v>80</v>
      </c>
      <c r="C94" s="3" t="s">
        <v>107</v>
      </c>
      <c r="D94" s="434">
        <f t="shared" si="2"/>
        <v>18</v>
      </c>
      <c r="E94" s="435"/>
      <c r="F94" s="508" t="s">
        <v>49</v>
      </c>
      <c r="G94" s="509"/>
      <c r="H94" s="509"/>
      <c r="I94" s="509"/>
      <c r="J94" s="509"/>
      <c r="K94" s="509"/>
      <c r="L94" s="509"/>
      <c r="M94" s="509"/>
      <c r="N94" s="509"/>
      <c r="O94" s="509"/>
      <c r="P94" s="509"/>
      <c r="Q94" s="510"/>
      <c r="R94" s="17">
        <v>0</v>
      </c>
    </row>
    <row r="95" spans="1:18">
      <c r="A95" s="432"/>
      <c r="B95" s="61" t="s">
        <v>81</v>
      </c>
      <c r="C95" s="3" t="s">
        <v>108</v>
      </c>
      <c r="D95" s="434">
        <f t="shared" si="2"/>
        <v>19</v>
      </c>
      <c r="E95" s="435"/>
      <c r="F95" s="508" t="s">
        <v>109</v>
      </c>
      <c r="G95" s="509"/>
      <c r="H95" s="509"/>
      <c r="I95" s="509"/>
      <c r="J95" s="509"/>
      <c r="K95" s="509"/>
      <c r="L95" s="509"/>
      <c r="M95" s="509"/>
      <c r="N95" s="509"/>
      <c r="O95" s="509"/>
      <c r="P95" s="509"/>
      <c r="Q95" s="510"/>
      <c r="R95" s="17">
        <v>0</v>
      </c>
    </row>
    <row r="96" spans="1:18" ht="13.5" thickBot="1">
      <c r="A96" s="432"/>
      <c r="B96" s="62" t="s">
        <v>82</v>
      </c>
      <c r="C96" s="18">
        <v>768301</v>
      </c>
      <c r="D96" s="434">
        <f t="shared" si="2"/>
        <v>20</v>
      </c>
      <c r="E96" s="435"/>
      <c r="F96" s="512" t="s">
        <v>110</v>
      </c>
      <c r="G96" s="513"/>
      <c r="H96" s="513"/>
      <c r="I96" s="513"/>
      <c r="J96" s="513"/>
      <c r="K96" s="513"/>
      <c r="L96" s="513"/>
      <c r="M96" s="513"/>
      <c r="N96" s="513"/>
      <c r="O96" s="513"/>
      <c r="P96" s="513"/>
      <c r="Q96" s="514"/>
      <c r="R96" s="19">
        <v>0</v>
      </c>
    </row>
    <row r="97" spans="1:18" ht="18.75" customHeight="1" thickBot="1">
      <c r="A97" s="433"/>
      <c r="B97" s="398" t="s">
        <v>137</v>
      </c>
      <c r="C97" s="398"/>
      <c r="D97" s="398"/>
      <c r="E97" s="398"/>
      <c r="F97" s="398"/>
      <c r="G97" s="398"/>
      <c r="H97" s="398"/>
      <c r="I97" s="398"/>
      <c r="J97" s="398"/>
      <c r="K97" s="398"/>
      <c r="L97" s="398"/>
      <c r="M97" s="398"/>
      <c r="N97" s="398"/>
      <c r="O97" s="398"/>
      <c r="P97" s="398"/>
      <c r="Q97" s="400"/>
      <c r="R97" s="54">
        <f>SUM(R75:R96)</f>
        <v>0</v>
      </c>
    </row>
    <row r="98" spans="1:18" ht="13.5" customHeight="1" thickBot="1">
      <c r="A98" s="479" t="s">
        <v>160</v>
      </c>
      <c r="B98" s="481" t="s">
        <v>159</v>
      </c>
      <c r="C98" s="484">
        <v>772952</v>
      </c>
      <c r="D98" s="613" t="s">
        <v>124</v>
      </c>
      <c r="E98" s="614"/>
      <c r="F98" s="493" t="s">
        <v>169</v>
      </c>
      <c r="G98" s="494"/>
      <c r="H98" s="494"/>
      <c r="I98" s="494"/>
      <c r="J98" s="494"/>
      <c r="K98" s="494"/>
      <c r="L98" s="494"/>
      <c r="M98" s="494"/>
      <c r="N98" s="494"/>
      <c r="O98" s="494"/>
      <c r="P98" s="494"/>
      <c r="Q98" s="495"/>
      <c r="R98" s="56"/>
    </row>
    <row r="99" spans="1:18" ht="12.75" hidden="1" customHeight="1">
      <c r="A99" s="480"/>
      <c r="B99" s="482"/>
      <c r="C99" s="485"/>
      <c r="D99" s="615"/>
      <c r="E99" s="616"/>
      <c r="F99" s="496"/>
      <c r="G99" s="497"/>
      <c r="H99" s="497"/>
      <c r="I99" s="497"/>
      <c r="J99" s="497"/>
      <c r="K99" s="497"/>
      <c r="L99" s="497"/>
      <c r="M99" s="497"/>
      <c r="N99" s="497"/>
      <c r="O99" s="497"/>
      <c r="P99" s="497"/>
      <c r="Q99" s="498"/>
      <c r="R99" s="20">
        <v>0</v>
      </c>
    </row>
    <row r="100" spans="1:18" ht="13.5" customHeight="1" thickBot="1">
      <c r="A100" s="480"/>
      <c r="B100" s="482"/>
      <c r="C100" s="485"/>
      <c r="D100" s="615"/>
      <c r="E100" s="616"/>
      <c r="F100" s="499"/>
      <c r="G100" s="500"/>
      <c r="H100" s="500"/>
      <c r="I100" s="500"/>
      <c r="J100" s="500"/>
      <c r="K100" s="500"/>
      <c r="L100" s="500"/>
      <c r="M100" s="500"/>
      <c r="N100" s="500"/>
      <c r="O100" s="500"/>
      <c r="P100" s="500"/>
      <c r="Q100" s="501"/>
      <c r="R100" s="56"/>
    </row>
    <row r="101" spans="1:18" ht="14.1" customHeight="1" thickBot="1">
      <c r="A101" s="63">
        <f>SUM(R99:R101)</f>
        <v>0</v>
      </c>
      <c r="B101" s="483"/>
      <c r="C101" s="486"/>
      <c r="D101" s="617"/>
      <c r="E101" s="618"/>
      <c r="F101" s="505" t="s">
        <v>171</v>
      </c>
      <c r="G101" s="506"/>
      <c r="H101" s="506"/>
      <c r="I101" s="506"/>
      <c r="J101" s="506"/>
      <c r="K101" s="506"/>
      <c r="L101" s="506"/>
      <c r="M101" s="506"/>
      <c r="N101" s="506"/>
      <c r="O101" s="506"/>
      <c r="P101" s="506"/>
      <c r="Q101" s="507"/>
      <c r="R101" s="103">
        <f>'Project Subcontractor Budgets'!E55</f>
        <v>0</v>
      </c>
    </row>
    <row r="102" spans="1:18" ht="12.75" customHeight="1" thickBot="1">
      <c r="A102" s="479" t="s">
        <v>161</v>
      </c>
      <c r="B102" s="481" t="s">
        <v>158</v>
      </c>
      <c r="C102" s="484">
        <v>772951</v>
      </c>
      <c r="D102" s="613" t="s">
        <v>925</v>
      </c>
      <c r="E102" s="614"/>
      <c r="F102" s="493" t="s">
        <v>169</v>
      </c>
      <c r="G102" s="494"/>
      <c r="H102" s="494"/>
      <c r="I102" s="494"/>
      <c r="J102" s="494"/>
      <c r="K102" s="494"/>
      <c r="L102" s="494"/>
      <c r="M102" s="494"/>
      <c r="N102" s="494"/>
      <c r="O102" s="494"/>
      <c r="P102" s="494"/>
      <c r="Q102" s="495"/>
      <c r="R102" s="56"/>
    </row>
    <row r="103" spans="1:18" ht="12.75" hidden="1" customHeight="1">
      <c r="A103" s="480"/>
      <c r="B103" s="482"/>
      <c r="C103" s="485"/>
      <c r="D103" s="615"/>
      <c r="E103" s="616"/>
      <c r="F103" s="496"/>
      <c r="G103" s="497"/>
      <c r="H103" s="497"/>
      <c r="I103" s="497"/>
      <c r="J103" s="497"/>
      <c r="K103" s="497"/>
      <c r="L103" s="497"/>
      <c r="M103" s="497"/>
      <c r="N103" s="497"/>
      <c r="O103" s="497"/>
      <c r="P103" s="497"/>
      <c r="Q103" s="498"/>
      <c r="R103" s="20">
        <v>0</v>
      </c>
    </row>
    <row r="104" spans="1:18" ht="13.5" thickBot="1">
      <c r="A104" s="480"/>
      <c r="B104" s="482"/>
      <c r="C104" s="485"/>
      <c r="D104" s="615"/>
      <c r="E104" s="616"/>
      <c r="F104" s="499"/>
      <c r="G104" s="500"/>
      <c r="H104" s="500"/>
      <c r="I104" s="500"/>
      <c r="J104" s="500"/>
      <c r="K104" s="500"/>
      <c r="L104" s="500"/>
      <c r="M104" s="500"/>
      <c r="N104" s="500"/>
      <c r="O104" s="500"/>
      <c r="P104" s="500"/>
      <c r="Q104" s="501"/>
      <c r="R104" s="56"/>
    </row>
    <row r="105" spans="1:18" ht="14.1" customHeight="1" thickBot="1">
      <c r="A105" s="39">
        <f>SUM(R103:R105)</f>
        <v>0</v>
      </c>
      <c r="B105" s="483"/>
      <c r="C105" s="486"/>
      <c r="D105" s="617"/>
      <c r="E105" s="618"/>
      <c r="F105" s="502" t="s">
        <v>170</v>
      </c>
      <c r="G105" s="503"/>
      <c r="H105" s="503"/>
      <c r="I105" s="503"/>
      <c r="J105" s="503"/>
      <c r="K105" s="503"/>
      <c r="L105" s="503"/>
      <c r="M105" s="503"/>
      <c r="N105" s="503"/>
      <c r="O105" s="503"/>
      <c r="P105" s="503"/>
      <c r="Q105" s="504"/>
      <c r="R105" s="103">
        <f>'Project Subcontractor Budgets'!E54</f>
        <v>0</v>
      </c>
    </row>
    <row r="106" spans="1:18" ht="15" customHeight="1" thickBot="1">
      <c r="A106" s="38" t="s">
        <v>68</v>
      </c>
      <c r="B106" s="37" t="s">
        <v>85</v>
      </c>
      <c r="C106" s="23" t="s">
        <v>60</v>
      </c>
      <c r="D106" s="462">
        <v>23</v>
      </c>
      <c r="E106" s="463"/>
      <c r="F106" s="464" t="s">
        <v>111</v>
      </c>
      <c r="G106" s="465"/>
      <c r="H106" s="465"/>
      <c r="I106" s="465"/>
      <c r="J106" s="465"/>
      <c r="K106" s="465"/>
      <c r="L106" s="465"/>
      <c r="M106" s="465"/>
      <c r="N106" s="465"/>
      <c r="O106" s="465"/>
      <c r="P106" s="465"/>
      <c r="Q106" s="466"/>
      <c r="R106" s="24">
        <f>SUM('Proposal Budget Year 2'!R106*1.03)</f>
        <v>0</v>
      </c>
    </row>
    <row r="107" spans="1:18" ht="11.25" customHeight="1" thickBot="1">
      <c r="A107" s="39">
        <f>R106</f>
        <v>0</v>
      </c>
      <c r="B107" s="467"/>
      <c r="C107" s="467"/>
      <c r="D107" s="467"/>
      <c r="E107" s="467"/>
      <c r="F107" s="467"/>
      <c r="G107" s="467"/>
      <c r="H107" s="467"/>
      <c r="I107" s="467"/>
      <c r="J107" s="467"/>
      <c r="K107" s="467"/>
      <c r="L107" s="467"/>
      <c r="M107" s="467"/>
      <c r="N107" s="467"/>
      <c r="O107" s="467"/>
      <c r="P107" s="467"/>
      <c r="Q107" s="468"/>
      <c r="R107" s="68"/>
    </row>
    <row r="108" spans="1:18" ht="12" customHeight="1" thickBot="1">
      <c r="A108" s="469"/>
      <c r="B108" s="470"/>
      <c r="C108" s="473" t="s">
        <v>121</v>
      </c>
      <c r="D108" s="474"/>
      <c r="E108" s="474"/>
      <c r="F108" s="474"/>
      <c r="G108" s="474"/>
      <c r="H108" s="474"/>
      <c r="I108" s="474"/>
      <c r="J108" s="474"/>
      <c r="K108" s="474"/>
      <c r="L108" s="474"/>
      <c r="M108" s="474"/>
      <c r="N108" s="474"/>
      <c r="O108" s="474"/>
      <c r="P108" s="474"/>
      <c r="Q108" s="475"/>
      <c r="R108" s="68"/>
    </row>
    <row r="109" spans="1:18" ht="13.5" customHeight="1" thickBot="1">
      <c r="A109" s="471"/>
      <c r="B109" s="472"/>
      <c r="C109" s="476" t="s">
        <v>132</v>
      </c>
      <c r="D109" s="477"/>
      <c r="E109" s="477"/>
      <c r="F109" s="477"/>
      <c r="G109" s="477"/>
      <c r="H109" s="477"/>
      <c r="I109" s="477"/>
      <c r="J109" s="477"/>
      <c r="K109" s="477"/>
      <c r="L109" s="477"/>
      <c r="M109" s="477"/>
      <c r="N109" s="477"/>
      <c r="O109" s="477"/>
      <c r="P109" s="477"/>
      <c r="Q109" s="478"/>
      <c r="R109" s="69"/>
    </row>
    <row r="110" spans="1:18" ht="12.75" customHeight="1">
      <c r="A110" s="401" t="s">
        <v>227</v>
      </c>
      <c r="B110" s="64" t="s">
        <v>86</v>
      </c>
      <c r="C110" s="28" t="s">
        <v>112</v>
      </c>
      <c r="D110" s="449">
        <v>24</v>
      </c>
      <c r="E110" s="450"/>
      <c r="F110" s="451" t="s">
        <v>30</v>
      </c>
      <c r="G110" s="452"/>
      <c r="H110" s="452"/>
      <c r="I110" s="452"/>
      <c r="J110" s="452"/>
      <c r="K110" s="452"/>
      <c r="L110" s="452"/>
      <c r="M110" s="452"/>
      <c r="N110" s="452"/>
      <c r="O110" s="452"/>
      <c r="P110" s="452"/>
      <c r="Q110" s="453"/>
      <c r="R110" s="29">
        <v>0</v>
      </c>
    </row>
    <row r="111" spans="1:18">
      <c r="A111" s="406"/>
      <c r="B111" s="65" t="s">
        <v>87</v>
      </c>
      <c r="C111" s="25" t="s">
        <v>113</v>
      </c>
      <c r="D111" s="434">
        <f t="shared" ref="D111:D124" si="3">D110+1</f>
        <v>25</v>
      </c>
      <c r="E111" s="435"/>
      <c r="F111" s="436" t="s">
        <v>31</v>
      </c>
      <c r="G111" s="437"/>
      <c r="H111" s="437"/>
      <c r="I111" s="437"/>
      <c r="J111" s="437"/>
      <c r="K111" s="437"/>
      <c r="L111" s="437"/>
      <c r="M111" s="437"/>
      <c r="N111" s="437"/>
      <c r="O111" s="437"/>
      <c r="P111" s="437"/>
      <c r="Q111" s="438"/>
      <c r="R111" s="20">
        <v>0</v>
      </c>
    </row>
    <row r="112" spans="1:18">
      <c r="A112" s="406"/>
      <c r="B112" s="65" t="s">
        <v>88</v>
      </c>
      <c r="C112" s="25" t="s">
        <v>114</v>
      </c>
      <c r="D112" s="434">
        <f t="shared" si="3"/>
        <v>26</v>
      </c>
      <c r="E112" s="435"/>
      <c r="F112" s="436" t="s">
        <v>32</v>
      </c>
      <c r="G112" s="437"/>
      <c r="H112" s="437"/>
      <c r="I112" s="437"/>
      <c r="J112" s="437"/>
      <c r="K112" s="437"/>
      <c r="L112" s="437"/>
      <c r="M112" s="437"/>
      <c r="N112" s="437"/>
      <c r="O112" s="437"/>
      <c r="P112" s="437"/>
      <c r="Q112" s="438"/>
      <c r="R112" s="20">
        <v>0</v>
      </c>
    </row>
    <row r="113" spans="1:18">
      <c r="A113" s="406"/>
      <c r="B113" s="65" t="s">
        <v>89</v>
      </c>
      <c r="C113" s="26">
        <v>711171</v>
      </c>
      <c r="D113" s="434">
        <f t="shared" si="3"/>
        <v>27</v>
      </c>
      <c r="E113" s="435"/>
      <c r="F113" s="439" t="s">
        <v>33</v>
      </c>
      <c r="G113" s="440"/>
      <c r="H113" s="440"/>
      <c r="I113" s="440"/>
      <c r="J113" s="440"/>
      <c r="K113" s="440"/>
      <c r="L113" s="440"/>
      <c r="M113" s="440"/>
      <c r="N113" s="440"/>
      <c r="O113" s="440"/>
      <c r="P113" s="440"/>
      <c r="Q113" s="441"/>
      <c r="R113" s="20">
        <v>0</v>
      </c>
    </row>
    <row r="114" spans="1:18">
      <c r="A114" s="406"/>
      <c r="B114" s="65" t="s">
        <v>90</v>
      </c>
      <c r="C114" s="25" t="s">
        <v>115</v>
      </c>
      <c r="D114" s="434">
        <f t="shared" si="3"/>
        <v>28</v>
      </c>
      <c r="E114" s="435"/>
      <c r="F114" s="436" t="s">
        <v>34</v>
      </c>
      <c r="G114" s="437"/>
      <c r="H114" s="437"/>
      <c r="I114" s="437"/>
      <c r="J114" s="437"/>
      <c r="K114" s="437"/>
      <c r="L114" s="437"/>
      <c r="M114" s="437"/>
      <c r="N114" s="437"/>
      <c r="O114" s="437"/>
      <c r="P114" s="437"/>
      <c r="Q114" s="438"/>
      <c r="R114" s="20">
        <v>0</v>
      </c>
    </row>
    <row r="115" spans="1:18">
      <c r="A115" s="406"/>
      <c r="B115" s="65" t="s">
        <v>91</v>
      </c>
      <c r="C115" s="26">
        <v>773821</v>
      </c>
      <c r="D115" s="434">
        <f t="shared" si="3"/>
        <v>29</v>
      </c>
      <c r="E115" s="435"/>
      <c r="F115" s="439" t="s">
        <v>35</v>
      </c>
      <c r="G115" s="440"/>
      <c r="H115" s="440"/>
      <c r="I115" s="440"/>
      <c r="J115" s="440"/>
      <c r="K115" s="440"/>
      <c r="L115" s="440"/>
      <c r="M115" s="440"/>
      <c r="N115" s="440"/>
      <c r="O115" s="440"/>
      <c r="P115" s="440"/>
      <c r="Q115" s="441"/>
      <c r="R115" s="20">
        <v>0</v>
      </c>
    </row>
    <row r="116" spans="1:18">
      <c r="A116" s="406"/>
      <c r="B116" s="65" t="s">
        <v>244</v>
      </c>
      <c r="C116" s="26">
        <v>773810</v>
      </c>
      <c r="D116" s="434">
        <f>D115+1</f>
        <v>30</v>
      </c>
      <c r="E116" s="435"/>
      <c r="F116" s="454" t="s">
        <v>246</v>
      </c>
      <c r="G116" s="455"/>
      <c r="H116" s="455"/>
      <c r="I116" s="455"/>
      <c r="J116" s="455"/>
      <c r="K116" s="455"/>
      <c r="L116" s="455"/>
      <c r="M116" s="455"/>
      <c r="N116" s="455"/>
      <c r="O116" s="455"/>
      <c r="P116" s="455"/>
      <c r="Q116" s="456"/>
      <c r="R116" s="20">
        <v>0</v>
      </c>
    </row>
    <row r="117" spans="1:18" ht="22.5">
      <c r="A117" s="406"/>
      <c r="B117" s="65" t="s">
        <v>92</v>
      </c>
      <c r="C117" s="284" t="s">
        <v>277</v>
      </c>
      <c r="D117" s="434">
        <f>D116+1</f>
        <v>31</v>
      </c>
      <c r="E117" s="435"/>
      <c r="F117" s="459" t="s">
        <v>36</v>
      </c>
      <c r="G117" s="460"/>
      <c r="H117" s="460"/>
      <c r="I117" s="460"/>
      <c r="J117" s="460"/>
      <c r="K117" s="460"/>
      <c r="L117" s="460"/>
      <c r="M117" s="460"/>
      <c r="N117" s="460"/>
      <c r="O117" s="460"/>
      <c r="P117" s="460"/>
      <c r="Q117" s="461"/>
      <c r="R117" s="20">
        <v>0</v>
      </c>
    </row>
    <row r="118" spans="1:18">
      <c r="A118" s="406"/>
      <c r="B118" s="65" t="s">
        <v>93</v>
      </c>
      <c r="C118" s="26">
        <v>711196</v>
      </c>
      <c r="D118" s="434">
        <f t="shared" si="3"/>
        <v>32</v>
      </c>
      <c r="E118" s="435"/>
      <c r="F118" s="439" t="s">
        <v>39</v>
      </c>
      <c r="G118" s="440"/>
      <c r="H118" s="440"/>
      <c r="I118" s="440"/>
      <c r="J118" s="440"/>
      <c r="K118" s="440"/>
      <c r="L118" s="440"/>
      <c r="M118" s="440"/>
      <c r="N118" s="440"/>
      <c r="O118" s="440"/>
      <c r="P118" s="440"/>
      <c r="Q118" s="441"/>
      <c r="R118" s="20">
        <v>0</v>
      </c>
    </row>
    <row r="119" spans="1:18">
      <c r="A119" s="406"/>
      <c r="B119" s="65" t="s">
        <v>94</v>
      </c>
      <c r="C119" s="25" t="s">
        <v>116</v>
      </c>
      <c r="D119" s="434">
        <f t="shared" si="3"/>
        <v>33</v>
      </c>
      <c r="E119" s="435"/>
      <c r="F119" s="439" t="s">
        <v>41</v>
      </c>
      <c r="G119" s="440"/>
      <c r="H119" s="440"/>
      <c r="I119" s="440"/>
      <c r="J119" s="440"/>
      <c r="K119" s="440"/>
      <c r="L119" s="440"/>
      <c r="M119" s="440"/>
      <c r="N119" s="440"/>
      <c r="O119" s="440"/>
      <c r="P119" s="440"/>
      <c r="Q119" s="441"/>
      <c r="R119" s="20">
        <v>0</v>
      </c>
    </row>
    <row r="120" spans="1:18">
      <c r="A120" s="432">
        <f>R125</f>
        <v>0</v>
      </c>
      <c r="B120" s="65" t="s">
        <v>95</v>
      </c>
      <c r="C120" s="25" t="s">
        <v>117</v>
      </c>
      <c r="D120" s="434">
        <f t="shared" si="3"/>
        <v>34</v>
      </c>
      <c r="E120" s="435"/>
      <c r="F120" s="436" t="s">
        <v>43</v>
      </c>
      <c r="G120" s="437"/>
      <c r="H120" s="437"/>
      <c r="I120" s="437"/>
      <c r="J120" s="437"/>
      <c r="K120" s="437"/>
      <c r="L120" s="437"/>
      <c r="M120" s="437"/>
      <c r="N120" s="437"/>
      <c r="O120" s="437"/>
      <c r="P120" s="437"/>
      <c r="Q120" s="438"/>
      <c r="R120" s="20">
        <v>0</v>
      </c>
    </row>
    <row r="121" spans="1:18">
      <c r="A121" s="432"/>
      <c r="B121" s="65" t="s">
        <v>96</v>
      </c>
      <c r="C121" s="25" t="s">
        <v>118</v>
      </c>
      <c r="D121" s="434">
        <f t="shared" si="3"/>
        <v>35</v>
      </c>
      <c r="E121" s="435"/>
      <c r="F121" s="439" t="s">
        <v>245</v>
      </c>
      <c r="G121" s="440"/>
      <c r="H121" s="440"/>
      <c r="I121" s="440"/>
      <c r="J121" s="440"/>
      <c r="K121" s="440"/>
      <c r="L121" s="440"/>
      <c r="M121" s="440"/>
      <c r="N121" s="440"/>
      <c r="O121" s="440"/>
      <c r="P121" s="440"/>
      <c r="Q121" s="441"/>
      <c r="R121" s="20">
        <v>0</v>
      </c>
    </row>
    <row r="122" spans="1:18">
      <c r="A122" s="432"/>
      <c r="B122" s="65" t="s">
        <v>97</v>
      </c>
      <c r="C122" s="25" t="s">
        <v>119</v>
      </c>
      <c r="D122" s="434">
        <f t="shared" si="3"/>
        <v>36</v>
      </c>
      <c r="E122" s="435"/>
      <c r="F122" s="439" t="s">
        <v>9</v>
      </c>
      <c r="G122" s="440"/>
      <c r="H122" s="440"/>
      <c r="I122" s="440"/>
      <c r="J122" s="440"/>
      <c r="K122" s="440"/>
      <c r="L122" s="440"/>
      <c r="M122" s="440"/>
      <c r="N122" s="440"/>
      <c r="O122" s="440"/>
      <c r="P122" s="440"/>
      <c r="Q122" s="441"/>
      <c r="R122" s="20">
        <v>0</v>
      </c>
    </row>
    <row r="123" spans="1:18">
      <c r="A123" s="432"/>
      <c r="B123" s="65" t="s">
        <v>98</v>
      </c>
      <c r="C123" s="26">
        <v>711440</v>
      </c>
      <c r="D123" s="434">
        <f t="shared" si="3"/>
        <v>37</v>
      </c>
      <c r="E123" s="435"/>
      <c r="F123" s="436" t="s">
        <v>120</v>
      </c>
      <c r="G123" s="437"/>
      <c r="H123" s="437"/>
      <c r="I123" s="437"/>
      <c r="J123" s="437"/>
      <c r="K123" s="437"/>
      <c r="L123" s="437"/>
      <c r="M123" s="437"/>
      <c r="N123" s="437"/>
      <c r="O123" s="437"/>
      <c r="P123" s="437"/>
      <c r="Q123" s="438"/>
      <c r="R123" s="20">
        <v>0</v>
      </c>
    </row>
    <row r="124" spans="1:18" ht="13.5" thickBot="1">
      <c r="A124" s="432"/>
      <c r="B124" s="41" t="s">
        <v>123</v>
      </c>
      <c r="C124" s="27" t="s">
        <v>62</v>
      </c>
      <c r="D124" s="434">
        <f t="shared" si="3"/>
        <v>38</v>
      </c>
      <c r="E124" s="435"/>
      <c r="F124" s="444" t="s">
        <v>50</v>
      </c>
      <c r="G124" s="445"/>
      <c r="H124" s="445"/>
      <c r="I124" s="445"/>
      <c r="J124" s="445"/>
      <c r="K124" s="445"/>
      <c r="L124" s="445"/>
      <c r="M124" s="445"/>
      <c r="N124" s="445"/>
      <c r="O124" s="445"/>
      <c r="P124" s="445"/>
      <c r="Q124" s="446"/>
      <c r="R124" s="21">
        <v>0</v>
      </c>
    </row>
    <row r="125" spans="1:18" ht="15" customHeight="1" thickBot="1">
      <c r="A125" s="433"/>
      <c r="B125" s="398" t="s">
        <v>136</v>
      </c>
      <c r="C125" s="398"/>
      <c r="D125" s="398"/>
      <c r="E125" s="398"/>
      <c r="F125" s="398"/>
      <c r="G125" s="398"/>
      <c r="H125" s="398"/>
      <c r="I125" s="398"/>
      <c r="J125" s="398"/>
      <c r="K125" s="398"/>
      <c r="L125" s="398"/>
      <c r="M125" s="398"/>
      <c r="N125" s="398"/>
      <c r="O125" s="398"/>
      <c r="P125" s="398"/>
      <c r="Q125" s="447"/>
      <c r="R125" s="53">
        <f>SUM(R110:R124)</f>
        <v>0</v>
      </c>
    </row>
    <row r="126" spans="1:18" s="163" customFormat="1" ht="20.25" customHeight="1" thickBot="1">
      <c r="A126" s="401" t="s">
        <v>228</v>
      </c>
      <c r="B126" s="404" t="s">
        <v>145</v>
      </c>
      <c r="C126" s="404"/>
      <c r="D126" s="404"/>
      <c r="E126" s="404"/>
      <c r="F126" s="404"/>
      <c r="G126" s="404"/>
      <c r="H126" s="404"/>
      <c r="I126" s="404"/>
      <c r="J126" s="404"/>
      <c r="K126" s="404"/>
      <c r="L126" s="404"/>
      <c r="M126" s="404"/>
      <c r="N126" s="404"/>
      <c r="O126" s="404"/>
      <c r="P126" s="404"/>
      <c r="Q126" s="404"/>
      <c r="R126" s="405"/>
    </row>
    <row r="127" spans="1:18" ht="13.5" thickBot="1">
      <c r="A127" s="406"/>
      <c r="B127" s="408" t="s">
        <v>99</v>
      </c>
      <c r="C127" s="410" t="s">
        <v>29</v>
      </c>
      <c r="D127" s="413" t="s">
        <v>240</v>
      </c>
      <c r="E127" s="413"/>
      <c r="F127" s="413"/>
      <c r="G127" s="413"/>
      <c r="H127" s="413"/>
      <c r="I127" s="413"/>
      <c r="J127" s="413"/>
      <c r="K127" s="413"/>
      <c r="L127" s="413"/>
      <c r="M127" s="413"/>
      <c r="N127" s="413"/>
      <c r="O127" s="414"/>
      <c r="P127" s="414"/>
      <c r="Q127" s="415"/>
      <c r="R127" s="57"/>
    </row>
    <row r="128" spans="1:18">
      <c r="A128" s="406"/>
      <c r="B128" s="409"/>
      <c r="C128" s="411"/>
      <c r="D128" s="419" t="s">
        <v>53</v>
      </c>
      <c r="E128" s="420"/>
      <c r="F128" s="421"/>
      <c r="G128" s="421"/>
      <c r="H128" s="421"/>
      <c r="I128" s="421"/>
      <c r="J128" s="421"/>
      <c r="K128" s="421"/>
      <c r="L128" s="421"/>
      <c r="M128" s="421"/>
      <c r="N128" s="422"/>
      <c r="O128" s="423"/>
      <c r="P128" s="424"/>
      <c r="Q128" s="425"/>
      <c r="R128" s="58"/>
    </row>
    <row r="129" spans="1:18">
      <c r="A129" s="406"/>
      <c r="B129" s="409"/>
      <c r="C129" s="411"/>
      <c r="D129" s="426" t="s">
        <v>6</v>
      </c>
      <c r="E129" s="427"/>
      <c r="F129" s="428"/>
      <c r="G129" s="428"/>
      <c r="H129" s="428"/>
      <c r="I129" s="428"/>
      <c r="J129" s="428"/>
      <c r="K129" s="428"/>
      <c r="L129" s="428"/>
      <c r="M129" s="428"/>
      <c r="N129" s="429"/>
      <c r="O129" s="430" t="s">
        <v>142</v>
      </c>
      <c r="P129" s="430"/>
      <c r="Q129" s="431"/>
      <c r="R129" s="72">
        <v>0</v>
      </c>
    </row>
    <row r="130" spans="1:18" ht="13.5" thickBot="1">
      <c r="A130" s="39">
        <f>R129</f>
        <v>0</v>
      </c>
      <c r="B130" s="416"/>
      <c r="C130" s="412"/>
      <c r="D130" s="391" t="s">
        <v>8</v>
      </c>
      <c r="E130" s="392"/>
      <c r="F130" s="393"/>
      <c r="G130" s="393"/>
      <c r="H130" s="393"/>
      <c r="I130" s="393"/>
      <c r="J130" s="393"/>
      <c r="K130" s="393"/>
      <c r="L130" s="393"/>
      <c r="M130" s="393"/>
      <c r="N130" s="394"/>
      <c r="O130" s="395"/>
      <c r="P130" s="396"/>
      <c r="Q130" s="397"/>
      <c r="R130" s="59"/>
    </row>
    <row r="131" spans="1:18" s="164" customFormat="1" ht="16.5" customHeight="1" thickBot="1">
      <c r="A131" s="619" t="s">
        <v>141</v>
      </c>
      <c r="B131" s="399"/>
      <c r="C131" s="399"/>
      <c r="D131" s="399"/>
      <c r="E131" s="399"/>
      <c r="F131" s="399"/>
      <c r="G131" s="399"/>
      <c r="H131" s="399"/>
      <c r="I131" s="399"/>
      <c r="J131" s="399"/>
      <c r="K131" s="399"/>
      <c r="L131" s="399"/>
      <c r="M131" s="399"/>
      <c r="N131" s="399"/>
      <c r="O131" s="399"/>
      <c r="P131" s="399"/>
      <c r="Q131" s="620"/>
      <c r="R131" s="52">
        <f>(R73+R97+R125+R129) + SUM(R101:R106)</f>
        <v>0</v>
      </c>
    </row>
    <row r="132" spans="1:18" s="163" customFormat="1" ht="15.75" customHeight="1" thickBot="1">
      <c r="A132" s="401" t="s">
        <v>69</v>
      </c>
      <c r="B132" s="403" t="s">
        <v>143</v>
      </c>
      <c r="C132" s="404"/>
      <c r="D132" s="404"/>
      <c r="E132" s="404"/>
      <c r="F132" s="404"/>
      <c r="G132" s="404"/>
      <c r="H132" s="404"/>
      <c r="I132" s="404"/>
      <c r="J132" s="404"/>
      <c r="K132" s="404"/>
      <c r="L132" s="404"/>
      <c r="M132" s="404"/>
      <c r="N132" s="404"/>
      <c r="O132" s="404"/>
      <c r="P132" s="404"/>
      <c r="Q132" s="404"/>
      <c r="R132" s="405"/>
    </row>
    <row r="133" spans="1:18" ht="15" customHeight="1" thickBot="1">
      <c r="A133" s="406"/>
      <c r="B133" s="408" t="s">
        <v>100</v>
      </c>
      <c r="C133" s="410">
        <v>757003</v>
      </c>
      <c r="D133" s="382" t="s">
        <v>122</v>
      </c>
      <c r="E133" s="383"/>
      <c r="F133" s="384"/>
      <c r="G133" s="417">
        <f>'Project Budget Overview'!D11</f>
        <v>0</v>
      </c>
      <c r="H133" s="418"/>
      <c r="I133" s="612" t="s">
        <v>17</v>
      </c>
      <c r="J133" s="380"/>
      <c r="K133" s="380"/>
      <c r="L133" s="380"/>
      <c r="M133" s="380"/>
      <c r="N133" s="380"/>
      <c r="O133" s="380"/>
      <c r="P133" s="380"/>
      <c r="Q133" s="381"/>
      <c r="R133" s="44">
        <f>R131</f>
        <v>0</v>
      </c>
    </row>
    <row r="134" spans="1:18" ht="15" customHeight="1" thickBot="1">
      <c r="A134" s="406"/>
      <c r="B134" s="416"/>
      <c r="C134" s="412"/>
      <c r="D134" s="382" t="s">
        <v>154</v>
      </c>
      <c r="E134" s="383"/>
      <c r="F134" s="384"/>
      <c r="G134" s="385">
        <f>'Project Budget Overview'!D10</f>
        <v>0</v>
      </c>
      <c r="H134" s="386"/>
      <c r="I134" s="386"/>
      <c r="J134" s="387"/>
      <c r="K134" s="388" t="s">
        <v>155</v>
      </c>
      <c r="L134" s="389"/>
      <c r="M134" s="389"/>
      <c r="N134" s="389"/>
      <c r="O134" s="389"/>
      <c r="P134" s="389"/>
      <c r="Q134" s="390"/>
      <c r="R134" s="148">
        <f>R133*G133</f>
        <v>0</v>
      </c>
    </row>
    <row r="135" spans="1:18" ht="13.5" hidden="1" thickBot="1">
      <c r="A135" s="92"/>
      <c r="B135" s="93"/>
      <c r="C135" s="94"/>
      <c r="D135" s="4"/>
      <c r="E135" s="4"/>
      <c r="F135" s="1"/>
      <c r="G135" s="1"/>
      <c r="H135" s="1"/>
      <c r="I135" s="1"/>
      <c r="J135" s="370"/>
      <c r="K135" s="370"/>
      <c r="L135" s="99"/>
      <c r="M135" s="371"/>
      <c r="N135" s="371"/>
      <c r="O135" s="1"/>
      <c r="P135" s="1"/>
      <c r="Q135" s="40"/>
      <c r="R135" s="45"/>
    </row>
    <row r="136" spans="1:18" ht="13.5" hidden="1" thickBot="1">
      <c r="A136" s="95">
        <f>R137</f>
        <v>0</v>
      </c>
      <c r="B136" s="93"/>
      <c r="C136" s="94"/>
      <c r="D136" s="1"/>
      <c r="E136" s="1"/>
      <c r="F136" s="1"/>
      <c r="G136" s="1"/>
      <c r="H136" s="1"/>
      <c r="I136" s="1"/>
      <c r="J136" s="370"/>
      <c r="K136" s="370"/>
      <c r="L136" s="99"/>
      <c r="M136" s="371"/>
      <c r="N136" s="371"/>
      <c r="O136" s="1"/>
      <c r="P136" s="1"/>
      <c r="Q136" s="100"/>
      <c r="R136" s="96"/>
    </row>
    <row r="137" spans="1:18" ht="13.5" thickBot="1">
      <c r="A137" s="73">
        <f>R137</f>
        <v>0</v>
      </c>
      <c r="B137" s="372" t="s">
        <v>139</v>
      </c>
      <c r="C137" s="398"/>
      <c r="D137" s="398"/>
      <c r="E137" s="398"/>
      <c r="F137" s="398"/>
      <c r="G137" s="398"/>
      <c r="H137" s="398"/>
      <c r="I137" s="398"/>
      <c r="J137" s="398"/>
      <c r="K137" s="398"/>
      <c r="L137" s="398"/>
      <c r="M137" s="398"/>
      <c r="N137" s="398"/>
      <c r="O137" s="398"/>
      <c r="P137" s="398"/>
      <c r="Q137" s="400"/>
      <c r="R137" s="97">
        <f>R134</f>
        <v>0</v>
      </c>
    </row>
    <row r="138" spans="1:18" s="163" customFormat="1" ht="13.5" thickBot="1">
      <c r="A138" s="43"/>
      <c r="B138" s="375" t="s">
        <v>144</v>
      </c>
      <c r="C138" s="376"/>
      <c r="D138" s="376"/>
      <c r="E138" s="376"/>
      <c r="F138" s="376"/>
      <c r="G138" s="376"/>
      <c r="H138" s="376"/>
      <c r="I138" s="376"/>
      <c r="J138" s="376"/>
      <c r="K138" s="376"/>
      <c r="L138" s="376"/>
      <c r="M138" s="376"/>
      <c r="N138" s="376"/>
      <c r="O138" s="376"/>
      <c r="P138" s="376"/>
      <c r="Q138" s="377"/>
      <c r="R138" s="51">
        <f>SUM(R131,R137)</f>
        <v>0</v>
      </c>
    </row>
  </sheetData>
  <mergeCells count="224">
    <mergeCell ref="D47:R47"/>
    <mergeCell ref="D42:K42"/>
    <mergeCell ref="D44:K44"/>
    <mergeCell ref="D46:K46"/>
    <mergeCell ref="D49:K49"/>
    <mergeCell ref="G27:J27"/>
    <mergeCell ref="G29:J29"/>
    <mergeCell ref="G48:J48"/>
    <mergeCell ref="G31:J31"/>
    <mergeCell ref="G33:J33"/>
    <mergeCell ref="G35:J35"/>
    <mergeCell ref="D36:K36"/>
    <mergeCell ref="G68:Q68"/>
    <mergeCell ref="F82:Q82"/>
    <mergeCell ref="B71:Q71"/>
    <mergeCell ref="C72:Q72"/>
    <mergeCell ref="C69:E69"/>
    <mergeCell ref="I60:R60"/>
    <mergeCell ref="F81:Q81"/>
    <mergeCell ref="D75:E75"/>
    <mergeCell ref="D76:E76"/>
    <mergeCell ref="D74:R74"/>
    <mergeCell ref="F80:Q80"/>
    <mergeCell ref="D81:E81"/>
    <mergeCell ref="D77:E77"/>
    <mergeCell ref="D78:E78"/>
    <mergeCell ref="F78:Q78"/>
    <mergeCell ref="F77:Q77"/>
    <mergeCell ref="D64:E64"/>
    <mergeCell ref="G64:Q64"/>
    <mergeCell ref="D65:E65"/>
    <mergeCell ref="G65:Q65"/>
    <mergeCell ref="D66:E66"/>
    <mergeCell ref="G66:Q66"/>
    <mergeCell ref="D82:E82"/>
    <mergeCell ref="D79:E79"/>
    <mergeCell ref="A91:A97"/>
    <mergeCell ref="D95:E95"/>
    <mergeCell ref="F96:Q96"/>
    <mergeCell ref="D133:F133"/>
    <mergeCell ref="F122:Q122"/>
    <mergeCell ref="B125:Q125"/>
    <mergeCell ref="D119:E119"/>
    <mergeCell ref="D120:E120"/>
    <mergeCell ref="D121:E121"/>
    <mergeCell ref="D122:E122"/>
    <mergeCell ref="D123:E123"/>
    <mergeCell ref="D124:E124"/>
    <mergeCell ref="F123:Q123"/>
    <mergeCell ref="F124:Q124"/>
    <mergeCell ref="B126:R126"/>
    <mergeCell ref="B132:R132"/>
    <mergeCell ref="B127:B130"/>
    <mergeCell ref="C127:C130"/>
    <mergeCell ref="O128:Q128"/>
    <mergeCell ref="D129:E129"/>
    <mergeCell ref="F129:N129"/>
    <mergeCell ref="D130:E130"/>
    <mergeCell ref="F130:N130"/>
    <mergeCell ref="C98:C101"/>
    <mergeCell ref="A7:A35"/>
    <mergeCell ref="A36:A73"/>
    <mergeCell ref="D26:K26"/>
    <mergeCell ref="D67:E67"/>
    <mergeCell ref="G67:Q67"/>
    <mergeCell ref="B63:B69"/>
    <mergeCell ref="B73:Q73"/>
    <mergeCell ref="B61:Q61"/>
    <mergeCell ref="A74:A90"/>
    <mergeCell ref="F90:Q90"/>
    <mergeCell ref="D80:E80"/>
    <mergeCell ref="B83:B88"/>
    <mergeCell ref="F79:Q79"/>
    <mergeCell ref="C85:C86"/>
    <mergeCell ref="F83:Q83"/>
    <mergeCell ref="F84:Q84"/>
    <mergeCell ref="B62:Q62"/>
    <mergeCell ref="B78:B82"/>
    <mergeCell ref="D18:K18"/>
    <mergeCell ref="D20:K20"/>
    <mergeCell ref="D10:K10"/>
    <mergeCell ref="D12:K12"/>
    <mergeCell ref="D14:K14"/>
    <mergeCell ref="F75:Q75"/>
    <mergeCell ref="A1:R1"/>
    <mergeCell ref="A2:B2"/>
    <mergeCell ref="C2:I2"/>
    <mergeCell ref="D4:J4"/>
    <mergeCell ref="L2:R2"/>
    <mergeCell ref="A3:B3"/>
    <mergeCell ref="C3:F3"/>
    <mergeCell ref="L3:N3"/>
    <mergeCell ref="O3:Q3"/>
    <mergeCell ref="G3:K3"/>
    <mergeCell ref="F76:Q76"/>
    <mergeCell ref="D70:Q70"/>
    <mergeCell ref="D63:R63"/>
    <mergeCell ref="F110:Q110"/>
    <mergeCell ref="D114:E114"/>
    <mergeCell ref="D115:E115"/>
    <mergeCell ref="F114:Q114"/>
    <mergeCell ref="F115:Q115"/>
    <mergeCell ref="F92:Q92"/>
    <mergeCell ref="F95:Q95"/>
    <mergeCell ref="F93:Q93"/>
    <mergeCell ref="F94:Q94"/>
    <mergeCell ref="D94:E94"/>
    <mergeCell ref="D92:E92"/>
    <mergeCell ref="D96:E96"/>
    <mergeCell ref="D112:E112"/>
    <mergeCell ref="D113:E113"/>
    <mergeCell ref="F106:Q106"/>
    <mergeCell ref="B97:Q97"/>
    <mergeCell ref="G69:Q69"/>
    <mergeCell ref="D68:E68"/>
    <mergeCell ref="F88:Q88"/>
    <mergeCell ref="D88:E88"/>
    <mergeCell ref="D83:E83"/>
    <mergeCell ref="B138:Q138"/>
    <mergeCell ref="A131:Q131"/>
    <mergeCell ref="A126:A129"/>
    <mergeCell ref="B137:Q137"/>
    <mergeCell ref="O129:Q129"/>
    <mergeCell ref="J136:K136"/>
    <mergeCell ref="G134:J134"/>
    <mergeCell ref="K134:Q134"/>
    <mergeCell ref="D98:E101"/>
    <mergeCell ref="G133:H133"/>
    <mergeCell ref="M135:N135"/>
    <mergeCell ref="A132:A134"/>
    <mergeCell ref="C133:C134"/>
    <mergeCell ref="B133:B134"/>
    <mergeCell ref="M136:N136"/>
    <mergeCell ref="J135:K135"/>
    <mergeCell ref="A98:A100"/>
    <mergeCell ref="D134:F134"/>
    <mergeCell ref="O130:Q130"/>
    <mergeCell ref="D118:E118"/>
    <mergeCell ref="F119:Q119"/>
    <mergeCell ref="F120:Q120"/>
    <mergeCell ref="F121:Q121"/>
    <mergeCell ref="C102:C105"/>
    <mergeCell ref="I133:Q133"/>
    <mergeCell ref="D127:N127"/>
    <mergeCell ref="O127:Q127"/>
    <mergeCell ref="D128:E128"/>
    <mergeCell ref="D117:E117"/>
    <mergeCell ref="F128:N128"/>
    <mergeCell ref="A120:A125"/>
    <mergeCell ref="A102:A104"/>
    <mergeCell ref="A110:A119"/>
    <mergeCell ref="F117:Q117"/>
    <mergeCell ref="F118:Q118"/>
    <mergeCell ref="D116:E116"/>
    <mergeCell ref="F116:Q116"/>
    <mergeCell ref="F111:Q111"/>
    <mergeCell ref="F112:Q112"/>
    <mergeCell ref="F113:Q113"/>
    <mergeCell ref="D110:E110"/>
    <mergeCell ref="D111:E111"/>
    <mergeCell ref="A108:B109"/>
    <mergeCell ref="C108:Q108"/>
    <mergeCell ref="D102:E105"/>
    <mergeCell ref="D85:E86"/>
    <mergeCell ref="D84:E84"/>
    <mergeCell ref="F85:Q85"/>
    <mergeCell ref="B107:Q107"/>
    <mergeCell ref="D106:E106"/>
    <mergeCell ref="C109:Q109"/>
    <mergeCell ref="B102:B105"/>
    <mergeCell ref="F98:Q100"/>
    <mergeCell ref="F101:Q101"/>
    <mergeCell ref="F102:Q104"/>
    <mergeCell ref="F105:Q105"/>
    <mergeCell ref="B98:B101"/>
    <mergeCell ref="D90:E90"/>
    <mergeCell ref="D93:E93"/>
    <mergeCell ref="F91:Q91"/>
    <mergeCell ref="D91:E91"/>
    <mergeCell ref="D89:E89"/>
    <mergeCell ref="F89:Q89"/>
    <mergeCell ref="D87:E87"/>
    <mergeCell ref="F87:Q87"/>
    <mergeCell ref="F86:Q86"/>
    <mergeCell ref="D51:K51"/>
    <mergeCell ref="D53:K53"/>
    <mergeCell ref="D55:K55"/>
    <mergeCell ref="B60:D60"/>
    <mergeCell ref="D38:K38"/>
    <mergeCell ref="D40:K40"/>
    <mergeCell ref="G37:J37"/>
    <mergeCell ref="G39:J39"/>
    <mergeCell ref="G41:J41"/>
    <mergeCell ref="G43:J43"/>
    <mergeCell ref="G45:J45"/>
    <mergeCell ref="G56:J56"/>
    <mergeCell ref="G58:J58"/>
    <mergeCell ref="G50:J50"/>
    <mergeCell ref="G52:J52"/>
    <mergeCell ref="D57:K57"/>
    <mergeCell ref="D59:K59"/>
    <mergeCell ref="G54:J54"/>
    <mergeCell ref="B5:B59"/>
    <mergeCell ref="E5:F5"/>
    <mergeCell ref="G5:R5"/>
    <mergeCell ref="G6:R6"/>
    <mergeCell ref="G7:J7"/>
    <mergeCell ref="D8:K8"/>
    <mergeCell ref="G19:J19"/>
    <mergeCell ref="G21:J21"/>
    <mergeCell ref="G23:J23"/>
    <mergeCell ref="G25:J25"/>
    <mergeCell ref="D28:K28"/>
    <mergeCell ref="D30:K30"/>
    <mergeCell ref="D32:K32"/>
    <mergeCell ref="D34:K34"/>
    <mergeCell ref="G9:J9"/>
    <mergeCell ref="G11:J11"/>
    <mergeCell ref="G13:J13"/>
    <mergeCell ref="G15:J15"/>
    <mergeCell ref="G17:J17"/>
    <mergeCell ref="D16:K16"/>
    <mergeCell ref="D22:K22"/>
    <mergeCell ref="D24:K24"/>
  </mergeCells>
  <phoneticPr fontId="0" type="noConversion"/>
  <pageMargins left="0.5" right="0.5" top="0.5" bottom="0.5" header="0.5" footer="0.5"/>
  <pageSetup scale="35" orientation="portrait" r:id="rId1"/>
  <headerFooter alignWithMargins="0">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38"/>
  <sheetViews>
    <sheetView zoomScaleNormal="100" workbookViewId="0">
      <selection activeCell="F118" sqref="F118:Q118"/>
    </sheetView>
  </sheetViews>
  <sheetFormatPr defaultColWidth="9.140625" defaultRowHeight="12.75"/>
  <cols>
    <col min="1" max="1" width="20.85546875" style="165" customWidth="1"/>
    <col min="2" max="2" width="36.140625" style="161" customWidth="1"/>
    <col min="3" max="3" width="16.42578125" style="161" customWidth="1"/>
    <col min="4" max="4" width="3.42578125" style="166" customWidth="1"/>
    <col min="5" max="5" width="5.140625" style="161" customWidth="1"/>
    <col min="6" max="6" width="6.140625" style="161" customWidth="1"/>
    <col min="7" max="7" width="6" style="161" customWidth="1"/>
    <col min="8" max="8" width="9.140625" style="161" customWidth="1"/>
    <col min="9" max="9" width="9.140625" style="161"/>
    <col min="10" max="10" width="6.85546875" style="161" customWidth="1"/>
    <col min="11" max="11" width="14.140625" style="161" customWidth="1"/>
    <col min="12" max="12" width="9.140625" style="161" customWidth="1"/>
    <col min="13" max="13" width="8" style="161" customWidth="1"/>
    <col min="14" max="14" width="11.140625" style="161" bestFit="1" customWidth="1"/>
    <col min="15" max="16" width="12.42578125" style="161" customWidth="1"/>
    <col min="17" max="17" width="13.85546875" style="161" customWidth="1"/>
    <col min="18" max="18" width="15.42578125" style="161" customWidth="1"/>
    <col min="19" max="16384" width="9.140625" style="161"/>
  </cols>
  <sheetData>
    <row r="1" spans="1:18" s="159" customFormat="1" ht="20.100000000000001" customHeight="1" thickBot="1">
      <c r="A1" s="565" t="s">
        <v>25</v>
      </c>
      <c r="B1" s="566"/>
      <c r="C1" s="566"/>
      <c r="D1" s="566"/>
      <c r="E1" s="566"/>
      <c r="F1" s="566"/>
      <c r="G1" s="566"/>
      <c r="H1" s="566"/>
      <c r="I1" s="566"/>
      <c r="J1" s="566"/>
      <c r="K1" s="566"/>
      <c r="L1" s="566"/>
      <c r="M1" s="566"/>
      <c r="N1" s="566"/>
      <c r="O1" s="566"/>
      <c r="P1" s="566"/>
      <c r="Q1" s="566"/>
      <c r="R1" s="567"/>
    </row>
    <row r="2" spans="1:18" s="159" customFormat="1" ht="20.100000000000001" customHeight="1" thickBot="1">
      <c r="A2" s="568" t="s">
        <v>10</v>
      </c>
      <c r="B2" s="569"/>
      <c r="C2" s="348">
        <f>'Project Budget Overview'!D4</f>
        <v>0</v>
      </c>
      <c r="D2" s="349"/>
      <c r="E2" s="349"/>
      <c r="F2" s="349"/>
      <c r="G2" s="349"/>
      <c r="H2" s="349"/>
      <c r="I2" s="570"/>
      <c r="J2" s="67"/>
      <c r="K2" s="126" t="s">
        <v>11</v>
      </c>
      <c r="L2" s="348">
        <f>'Project Budget Overview'!D6</f>
        <v>0</v>
      </c>
      <c r="M2" s="349"/>
      <c r="N2" s="349"/>
      <c r="O2" s="349"/>
      <c r="P2" s="349"/>
      <c r="Q2" s="349"/>
      <c r="R2" s="570"/>
    </row>
    <row r="3" spans="1:18" s="159" customFormat="1" ht="20.100000000000001" customHeight="1" thickBot="1">
      <c r="A3" s="568" t="s">
        <v>129</v>
      </c>
      <c r="B3" s="569"/>
      <c r="C3" s="571">
        <f>'Project Budget Overview'!D18</f>
        <v>0</v>
      </c>
      <c r="D3" s="572"/>
      <c r="E3" s="572"/>
      <c r="F3" s="573"/>
      <c r="G3" s="574" t="s">
        <v>138</v>
      </c>
      <c r="H3" s="575"/>
      <c r="I3" s="575"/>
      <c r="J3" s="575"/>
      <c r="K3" s="576"/>
      <c r="L3" s="571">
        <f>'Project Budget Overview'!E18</f>
        <v>0</v>
      </c>
      <c r="M3" s="572"/>
      <c r="N3" s="573"/>
      <c r="O3" s="568" t="s">
        <v>26</v>
      </c>
      <c r="P3" s="569"/>
      <c r="Q3" s="569"/>
      <c r="R3" s="131">
        <v>4</v>
      </c>
    </row>
    <row r="4" spans="1:18" s="160" customFormat="1" ht="39.75" customHeight="1" thickBot="1">
      <c r="A4" s="70" t="s">
        <v>63</v>
      </c>
      <c r="B4" s="70" t="s">
        <v>64</v>
      </c>
      <c r="C4" s="32" t="s">
        <v>239</v>
      </c>
      <c r="D4" s="473" t="s">
        <v>23</v>
      </c>
      <c r="E4" s="474"/>
      <c r="F4" s="474"/>
      <c r="G4" s="474"/>
      <c r="H4" s="474"/>
      <c r="I4" s="474"/>
      <c r="J4" s="475"/>
      <c r="K4" s="32" t="s">
        <v>20</v>
      </c>
      <c r="L4" s="71" t="s">
        <v>126</v>
      </c>
      <c r="M4" s="71" t="s">
        <v>21</v>
      </c>
      <c r="N4" s="71" t="s">
        <v>19</v>
      </c>
      <c r="O4" s="32" t="s">
        <v>14</v>
      </c>
      <c r="P4" s="32" t="s">
        <v>15</v>
      </c>
      <c r="Q4" s="32" t="s">
        <v>13</v>
      </c>
      <c r="R4" s="32" t="s">
        <v>12</v>
      </c>
    </row>
    <row r="5" spans="1:18" s="160" customFormat="1" ht="15.75" customHeight="1" thickBot="1">
      <c r="A5" s="204"/>
      <c r="B5" s="205"/>
      <c r="C5" s="206"/>
      <c r="D5" s="201"/>
      <c r="E5" s="584" t="s">
        <v>249</v>
      </c>
      <c r="F5" s="585"/>
      <c r="G5" s="624"/>
      <c r="H5" s="474"/>
      <c r="I5" s="474"/>
      <c r="J5" s="474"/>
      <c r="K5" s="474"/>
      <c r="L5" s="474"/>
      <c r="M5" s="474"/>
      <c r="N5" s="474"/>
      <c r="O5" s="474"/>
      <c r="P5" s="474"/>
      <c r="Q5" s="474"/>
      <c r="R5" s="475"/>
    </row>
    <row r="6" spans="1:18" ht="24.75" customHeight="1" thickBot="1">
      <c r="A6" s="35"/>
      <c r="B6" s="36"/>
      <c r="C6" s="15" t="s">
        <v>127</v>
      </c>
      <c r="D6" s="203"/>
      <c r="E6" s="210" t="s">
        <v>248</v>
      </c>
      <c r="F6" s="210" t="s">
        <v>247</v>
      </c>
      <c r="G6" s="623" t="str">
        <f>_xlfn.CONCAT("A.1. - FACULTY / ADMINISTRATIVE SALARY (fringe at ",TEXT(100*'Valid Values and Workbook Info'!$E$10,"##.##"),"%)")</f>
        <v>A.1. - FACULTY / ADMINISTRATIVE SALARY (fringe at 30.47%)</v>
      </c>
      <c r="H6" s="404"/>
      <c r="I6" s="404"/>
      <c r="J6" s="404"/>
      <c r="K6" s="404"/>
      <c r="L6" s="404"/>
      <c r="M6" s="404"/>
      <c r="N6" s="404"/>
      <c r="O6" s="404"/>
      <c r="P6" s="404"/>
      <c r="Q6" s="404"/>
      <c r="R6" s="405"/>
    </row>
    <row r="7" spans="1:18" ht="23.1" customHeight="1" thickBot="1">
      <c r="A7" s="401" t="s">
        <v>225</v>
      </c>
      <c r="B7" s="589" t="s">
        <v>70</v>
      </c>
      <c r="C7" s="195" t="s">
        <v>199</v>
      </c>
      <c r="D7" s="257" t="s">
        <v>0</v>
      </c>
      <c r="E7" s="258">
        <v>0</v>
      </c>
      <c r="F7" s="259">
        <v>0</v>
      </c>
      <c r="G7" s="532">
        <f>'Project Budget Overview'!B24</f>
        <v>0</v>
      </c>
      <c r="H7" s="532"/>
      <c r="I7" s="532"/>
      <c r="J7" s="533"/>
      <c r="K7" s="260">
        <f>'Proposal Budget Year 3'!K7*1.03</f>
        <v>0</v>
      </c>
      <c r="L7" s="167"/>
      <c r="M7" s="168"/>
      <c r="N7" s="167"/>
      <c r="O7" s="5">
        <f>K7*L7</f>
        <v>0</v>
      </c>
      <c r="P7" s="6">
        <f>K7*M7</f>
        <v>0</v>
      </c>
      <c r="Q7" s="7">
        <f>((K7/19.5)*6.6)*N7</f>
        <v>0</v>
      </c>
      <c r="R7" s="8">
        <f t="shared" ref="R7:R59" si="0">SUM(O7:Q7)</f>
        <v>0</v>
      </c>
    </row>
    <row r="8" spans="1:18" ht="23.1" customHeight="1" thickBot="1">
      <c r="A8" s="406"/>
      <c r="B8" s="590"/>
      <c r="C8" s="196" t="s">
        <v>24</v>
      </c>
      <c r="D8" s="367" t="s">
        <v>230</v>
      </c>
      <c r="E8" s="368"/>
      <c r="F8" s="368"/>
      <c r="G8" s="368"/>
      <c r="H8" s="368"/>
      <c r="I8" s="368"/>
      <c r="J8" s="368"/>
      <c r="K8" s="369"/>
      <c r="L8" s="169">
        <f>L7*12</f>
        <v>0</v>
      </c>
      <c r="M8" s="170">
        <f>M7*9</f>
        <v>0</v>
      </c>
      <c r="N8" s="171">
        <f>N7*3</f>
        <v>0</v>
      </c>
      <c r="O8" s="11">
        <f>O7*'Valid Values and Workbook Info'!$E$10</f>
        <v>0</v>
      </c>
      <c r="P8" s="11">
        <f>P7*'Valid Values and Workbook Info'!$E$10</f>
        <v>0</v>
      </c>
      <c r="Q8" s="11">
        <f>Q7*'Valid Values and Workbook Info'!$E$10</f>
        <v>0</v>
      </c>
      <c r="R8" s="12">
        <f t="shared" si="0"/>
        <v>0</v>
      </c>
    </row>
    <row r="9" spans="1:18" ht="23.1" customHeight="1" thickBot="1">
      <c r="A9" s="406"/>
      <c r="B9" s="590"/>
      <c r="C9" s="195" t="s">
        <v>199</v>
      </c>
      <c r="D9" s="257" t="s">
        <v>1</v>
      </c>
      <c r="E9" s="258">
        <v>0</v>
      </c>
      <c r="F9" s="259">
        <v>0</v>
      </c>
      <c r="G9" s="532">
        <f>'Project Budget Overview'!B25</f>
        <v>0</v>
      </c>
      <c r="H9" s="532"/>
      <c r="I9" s="532"/>
      <c r="J9" s="533"/>
      <c r="K9" s="260">
        <f>'Proposal Budget Year 3'!K9*1.03</f>
        <v>0</v>
      </c>
      <c r="L9" s="167"/>
      <c r="M9" s="168"/>
      <c r="N9" s="167"/>
      <c r="O9" s="5">
        <f>K9*L9</f>
        <v>0</v>
      </c>
      <c r="P9" s="6">
        <f>K9*M9</f>
        <v>0</v>
      </c>
      <c r="Q9" s="7">
        <f>((K9/19.5)*6.6)*N9</f>
        <v>0</v>
      </c>
      <c r="R9" s="9">
        <f t="shared" si="0"/>
        <v>0</v>
      </c>
    </row>
    <row r="10" spans="1:18" ht="23.1" customHeight="1" thickBot="1">
      <c r="A10" s="406"/>
      <c r="B10" s="590"/>
      <c r="C10" s="196" t="s">
        <v>24</v>
      </c>
      <c r="D10" s="367" t="s">
        <v>230</v>
      </c>
      <c r="E10" s="368"/>
      <c r="F10" s="368"/>
      <c r="G10" s="368"/>
      <c r="H10" s="368"/>
      <c r="I10" s="368"/>
      <c r="J10" s="368"/>
      <c r="K10" s="369"/>
      <c r="L10" s="169">
        <f>L9*12</f>
        <v>0</v>
      </c>
      <c r="M10" s="170">
        <f>M9*9</f>
        <v>0</v>
      </c>
      <c r="N10" s="171">
        <f>N9*3</f>
        <v>0</v>
      </c>
      <c r="O10" s="11">
        <f>O9*'Valid Values and Workbook Info'!$E$10</f>
        <v>0</v>
      </c>
      <c r="P10" s="11">
        <f>P9*'Valid Values and Workbook Info'!$E$10</f>
        <v>0</v>
      </c>
      <c r="Q10" s="11">
        <f>Q9*'Valid Values and Workbook Info'!$E$10</f>
        <v>0</v>
      </c>
      <c r="R10" s="13">
        <f t="shared" si="0"/>
        <v>0</v>
      </c>
    </row>
    <row r="11" spans="1:18" ht="23.1" customHeight="1" thickBot="1">
      <c r="A11" s="406"/>
      <c r="B11" s="590"/>
      <c r="C11" s="195" t="s">
        <v>199</v>
      </c>
      <c r="D11" s="257" t="s">
        <v>2</v>
      </c>
      <c r="E11" s="258">
        <v>0</v>
      </c>
      <c r="F11" s="259">
        <v>0</v>
      </c>
      <c r="G11" s="532">
        <f>'Project Budget Overview'!B26</f>
        <v>0</v>
      </c>
      <c r="H11" s="532"/>
      <c r="I11" s="532"/>
      <c r="J11" s="533"/>
      <c r="K11" s="260">
        <f>'Proposal Budget Year 3'!K11*1.03</f>
        <v>0</v>
      </c>
      <c r="L11" s="167"/>
      <c r="M11" s="168"/>
      <c r="N11" s="167"/>
      <c r="O11" s="5">
        <f>K11*L11</f>
        <v>0</v>
      </c>
      <c r="P11" s="6">
        <f>K11*M11</f>
        <v>0</v>
      </c>
      <c r="Q11" s="7">
        <f>((K11/19.5)*6.6)*N11</f>
        <v>0</v>
      </c>
      <c r="R11" s="9">
        <f t="shared" si="0"/>
        <v>0</v>
      </c>
    </row>
    <row r="12" spans="1:18" ht="23.1" customHeight="1" thickBot="1">
      <c r="A12" s="406"/>
      <c r="B12" s="590"/>
      <c r="C12" s="196" t="s">
        <v>24</v>
      </c>
      <c r="D12" s="367" t="s">
        <v>230</v>
      </c>
      <c r="E12" s="368"/>
      <c r="F12" s="368"/>
      <c r="G12" s="368"/>
      <c r="H12" s="368"/>
      <c r="I12" s="368"/>
      <c r="J12" s="368"/>
      <c r="K12" s="369"/>
      <c r="L12" s="169">
        <f>L11*12</f>
        <v>0</v>
      </c>
      <c r="M12" s="170">
        <f>M11*9</f>
        <v>0</v>
      </c>
      <c r="N12" s="171">
        <f>N11*3</f>
        <v>0</v>
      </c>
      <c r="O12" s="11">
        <f>O11*'Valid Values and Workbook Info'!$E$10</f>
        <v>0</v>
      </c>
      <c r="P12" s="11">
        <f>P11*'Valid Values and Workbook Info'!$E$10</f>
        <v>0</v>
      </c>
      <c r="Q12" s="11">
        <f>Q11*'Valid Values and Workbook Info'!$E$10</f>
        <v>0</v>
      </c>
      <c r="R12" s="13">
        <f t="shared" si="0"/>
        <v>0</v>
      </c>
    </row>
    <row r="13" spans="1:18" ht="23.1" customHeight="1" thickBot="1">
      <c r="A13" s="406"/>
      <c r="B13" s="590"/>
      <c r="C13" s="195" t="s">
        <v>199</v>
      </c>
      <c r="D13" s="257" t="s">
        <v>3</v>
      </c>
      <c r="E13" s="258">
        <v>0</v>
      </c>
      <c r="F13" s="259">
        <v>0</v>
      </c>
      <c r="G13" s="532">
        <f>'Project Budget Overview'!B27</f>
        <v>0</v>
      </c>
      <c r="H13" s="532"/>
      <c r="I13" s="532"/>
      <c r="J13" s="533"/>
      <c r="K13" s="260">
        <f>'Proposal Budget Year 3'!K13*1.03</f>
        <v>0</v>
      </c>
      <c r="L13" s="167"/>
      <c r="M13" s="168"/>
      <c r="N13" s="167"/>
      <c r="O13" s="5">
        <f>K13*L13</f>
        <v>0</v>
      </c>
      <c r="P13" s="6">
        <f>K13*M13</f>
        <v>0</v>
      </c>
      <c r="Q13" s="7">
        <f>((K13/19.5)*6.6)*N13</f>
        <v>0</v>
      </c>
      <c r="R13" s="9">
        <f t="shared" si="0"/>
        <v>0</v>
      </c>
    </row>
    <row r="14" spans="1:18" ht="23.1" customHeight="1" thickBot="1">
      <c r="A14" s="406"/>
      <c r="B14" s="590"/>
      <c r="C14" s="196" t="s">
        <v>24</v>
      </c>
      <c r="D14" s="367" t="s">
        <v>230</v>
      </c>
      <c r="E14" s="368"/>
      <c r="F14" s="368"/>
      <c r="G14" s="368"/>
      <c r="H14" s="368"/>
      <c r="I14" s="368"/>
      <c r="J14" s="368"/>
      <c r="K14" s="369"/>
      <c r="L14" s="169">
        <f>L13*12</f>
        <v>0</v>
      </c>
      <c r="M14" s="170">
        <f>M13*9</f>
        <v>0</v>
      </c>
      <c r="N14" s="171">
        <f>N13*3</f>
        <v>0</v>
      </c>
      <c r="O14" s="11">
        <f>O13*'Valid Values and Workbook Info'!$E$10</f>
        <v>0</v>
      </c>
      <c r="P14" s="11">
        <f>P13*'Valid Values and Workbook Info'!$E$10</f>
        <v>0</v>
      </c>
      <c r="Q14" s="11">
        <f>Q13*'Valid Values and Workbook Info'!$E$10</f>
        <v>0</v>
      </c>
      <c r="R14" s="13">
        <f t="shared" si="0"/>
        <v>0</v>
      </c>
    </row>
    <row r="15" spans="1:18" ht="23.1" customHeight="1" thickBot="1">
      <c r="A15" s="406"/>
      <c r="B15" s="590"/>
      <c r="C15" s="195" t="s">
        <v>199</v>
      </c>
      <c r="D15" s="257" t="s">
        <v>4</v>
      </c>
      <c r="E15" s="258">
        <v>0</v>
      </c>
      <c r="F15" s="259">
        <v>0</v>
      </c>
      <c r="G15" s="532">
        <f>'Project Budget Overview'!B28</f>
        <v>0</v>
      </c>
      <c r="H15" s="532"/>
      <c r="I15" s="532"/>
      <c r="J15" s="533"/>
      <c r="K15" s="260">
        <f>'Proposal Budget Year 3'!K15*1.03</f>
        <v>0</v>
      </c>
      <c r="L15" s="167"/>
      <c r="M15" s="168"/>
      <c r="N15" s="167"/>
      <c r="O15" s="5">
        <f>K15*L15</f>
        <v>0</v>
      </c>
      <c r="P15" s="6">
        <f>K15*M15</f>
        <v>0</v>
      </c>
      <c r="Q15" s="7">
        <f>((K15/19.5)*6.6)*N15</f>
        <v>0</v>
      </c>
      <c r="R15" s="9">
        <f t="shared" si="0"/>
        <v>0</v>
      </c>
    </row>
    <row r="16" spans="1:18" ht="23.1" customHeight="1" thickBot="1">
      <c r="A16" s="406"/>
      <c r="B16" s="590"/>
      <c r="C16" s="196" t="s">
        <v>24</v>
      </c>
      <c r="D16" s="367" t="s">
        <v>230</v>
      </c>
      <c r="E16" s="368"/>
      <c r="F16" s="368"/>
      <c r="G16" s="368"/>
      <c r="H16" s="368"/>
      <c r="I16" s="368"/>
      <c r="J16" s="368"/>
      <c r="K16" s="369"/>
      <c r="L16" s="169">
        <f>L15*12</f>
        <v>0</v>
      </c>
      <c r="M16" s="170">
        <f>M15*9</f>
        <v>0</v>
      </c>
      <c r="N16" s="171">
        <f>N15*3</f>
        <v>0</v>
      </c>
      <c r="O16" s="11">
        <f>O15*'Valid Values and Workbook Info'!$E$10</f>
        <v>0</v>
      </c>
      <c r="P16" s="11">
        <f>P15*'Valid Values and Workbook Info'!$E$10</f>
        <v>0</v>
      </c>
      <c r="Q16" s="11">
        <f>Q15*'Valid Values and Workbook Info'!$E$10</f>
        <v>0</v>
      </c>
      <c r="R16" s="13">
        <f t="shared" si="0"/>
        <v>0</v>
      </c>
    </row>
    <row r="17" spans="1:18" ht="23.1" customHeight="1" thickBot="1">
      <c r="A17" s="406"/>
      <c r="B17" s="590"/>
      <c r="C17" s="195" t="s">
        <v>199</v>
      </c>
      <c r="D17" s="257" t="s">
        <v>5</v>
      </c>
      <c r="E17" s="258">
        <v>0</v>
      </c>
      <c r="F17" s="259">
        <v>0</v>
      </c>
      <c r="G17" s="532">
        <f>'Project Budget Overview'!B29</f>
        <v>0</v>
      </c>
      <c r="H17" s="532"/>
      <c r="I17" s="532"/>
      <c r="J17" s="533"/>
      <c r="K17" s="260">
        <f>'Proposal Budget Year 3'!K17*1.03</f>
        <v>0</v>
      </c>
      <c r="L17" s="167"/>
      <c r="M17" s="168"/>
      <c r="N17" s="167"/>
      <c r="O17" s="5">
        <f>K17*L17</f>
        <v>0</v>
      </c>
      <c r="P17" s="6">
        <f>K17*M17</f>
        <v>0</v>
      </c>
      <c r="Q17" s="7">
        <f>((K17/19.5)*6.6)*N17</f>
        <v>0</v>
      </c>
      <c r="R17" s="9">
        <f t="shared" si="0"/>
        <v>0</v>
      </c>
    </row>
    <row r="18" spans="1:18" ht="23.1" customHeight="1" thickBot="1">
      <c r="A18" s="406"/>
      <c r="B18" s="590"/>
      <c r="C18" s="196" t="s">
        <v>24</v>
      </c>
      <c r="D18" s="367" t="s">
        <v>230</v>
      </c>
      <c r="E18" s="368"/>
      <c r="F18" s="368"/>
      <c r="G18" s="368"/>
      <c r="H18" s="368"/>
      <c r="I18" s="368"/>
      <c r="J18" s="368"/>
      <c r="K18" s="369"/>
      <c r="L18" s="169">
        <f>L17*12</f>
        <v>0</v>
      </c>
      <c r="M18" s="170">
        <f>M17*9</f>
        <v>0</v>
      </c>
      <c r="N18" s="171">
        <f>N17*3</f>
        <v>0</v>
      </c>
      <c r="O18" s="11">
        <f>O17*'Valid Values and Workbook Info'!$E$10</f>
        <v>0</v>
      </c>
      <c r="P18" s="11">
        <f>P17*'Valid Values and Workbook Info'!$E$10</f>
        <v>0</v>
      </c>
      <c r="Q18" s="11">
        <f>Q17*'Valid Values and Workbook Info'!$E$10</f>
        <v>0</v>
      </c>
      <c r="R18" s="13">
        <f t="shared" si="0"/>
        <v>0</v>
      </c>
    </row>
    <row r="19" spans="1:18" ht="23.1" hidden="1" customHeight="1" thickBot="1">
      <c r="A19" s="406"/>
      <c r="B19" s="590"/>
      <c r="C19" s="195" t="s">
        <v>199</v>
      </c>
      <c r="D19" s="257" t="s">
        <v>211</v>
      </c>
      <c r="E19" s="258">
        <v>0</v>
      </c>
      <c r="F19" s="259">
        <v>0</v>
      </c>
      <c r="G19" s="532">
        <f>'Project Budget Overview'!B30</f>
        <v>0</v>
      </c>
      <c r="H19" s="532"/>
      <c r="I19" s="532"/>
      <c r="J19" s="533"/>
      <c r="K19" s="260">
        <f>'Proposal Budget Year 3'!K19*1.03</f>
        <v>0</v>
      </c>
      <c r="L19" s="167"/>
      <c r="M19" s="168"/>
      <c r="N19" s="167"/>
      <c r="O19" s="5">
        <f>K19*L19</f>
        <v>0</v>
      </c>
      <c r="P19" s="6">
        <f>K19*M19</f>
        <v>0</v>
      </c>
      <c r="Q19" s="7">
        <f>((K19/19.5)*6.6)*N19</f>
        <v>0</v>
      </c>
      <c r="R19" s="9">
        <f t="shared" si="0"/>
        <v>0</v>
      </c>
    </row>
    <row r="20" spans="1:18" ht="23.1" hidden="1" customHeight="1" thickBot="1">
      <c r="A20" s="406"/>
      <c r="B20" s="590"/>
      <c r="C20" s="196" t="s">
        <v>24</v>
      </c>
      <c r="D20" s="367" t="s">
        <v>230</v>
      </c>
      <c r="E20" s="368"/>
      <c r="F20" s="368"/>
      <c r="G20" s="368"/>
      <c r="H20" s="368"/>
      <c r="I20" s="368"/>
      <c r="J20" s="368"/>
      <c r="K20" s="369"/>
      <c r="L20" s="169">
        <f>L19*12</f>
        <v>0</v>
      </c>
      <c r="M20" s="170">
        <f>M19*9</f>
        <v>0</v>
      </c>
      <c r="N20" s="171">
        <f>N19*3</f>
        <v>0</v>
      </c>
      <c r="O20" s="11">
        <f>O19*'Valid Values and Workbook Info'!$E$10</f>
        <v>0</v>
      </c>
      <c r="P20" s="11">
        <f>P19*'Valid Values and Workbook Info'!$E$10</f>
        <v>0</v>
      </c>
      <c r="Q20" s="11">
        <f>Q19*'Valid Values and Workbook Info'!$E$10</f>
        <v>0</v>
      </c>
      <c r="R20" s="13">
        <f t="shared" si="0"/>
        <v>0</v>
      </c>
    </row>
    <row r="21" spans="1:18" ht="23.1" hidden="1" customHeight="1" thickBot="1">
      <c r="A21" s="406"/>
      <c r="B21" s="590"/>
      <c r="C21" s="195" t="s">
        <v>199</v>
      </c>
      <c r="D21" s="257" t="s">
        <v>212</v>
      </c>
      <c r="E21" s="258">
        <v>0</v>
      </c>
      <c r="F21" s="259">
        <v>0</v>
      </c>
      <c r="G21" s="532">
        <f>'Project Budget Overview'!B31</f>
        <v>0</v>
      </c>
      <c r="H21" s="532"/>
      <c r="I21" s="532"/>
      <c r="J21" s="533"/>
      <c r="K21" s="260">
        <f>'Proposal Budget Year 3'!K21*1.03</f>
        <v>0</v>
      </c>
      <c r="L21" s="167"/>
      <c r="M21" s="168"/>
      <c r="N21" s="167"/>
      <c r="O21" s="5">
        <f>K21*L21</f>
        <v>0</v>
      </c>
      <c r="P21" s="6">
        <f>K21*M21</f>
        <v>0</v>
      </c>
      <c r="Q21" s="7">
        <f>((K21/19.5)*6.6)*N21</f>
        <v>0</v>
      </c>
      <c r="R21" s="9">
        <f t="shared" si="0"/>
        <v>0</v>
      </c>
    </row>
    <row r="22" spans="1:18" ht="23.1" hidden="1" customHeight="1" thickBot="1">
      <c r="A22" s="406"/>
      <c r="B22" s="590"/>
      <c r="C22" s="196" t="s">
        <v>24</v>
      </c>
      <c r="D22" s="367" t="s">
        <v>230</v>
      </c>
      <c r="E22" s="368"/>
      <c r="F22" s="368"/>
      <c r="G22" s="368"/>
      <c r="H22" s="368"/>
      <c r="I22" s="368"/>
      <c r="J22" s="368"/>
      <c r="K22" s="369"/>
      <c r="L22" s="169">
        <f>L21*12</f>
        <v>0</v>
      </c>
      <c r="M22" s="170">
        <f>M21*9</f>
        <v>0</v>
      </c>
      <c r="N22" s="171">
        <f>N21*3</f>
        <v>0</v>
      </c>
      <c r="O22" s="11">
        <f>O21*'Valid Values and Workbook Info'!$E$10</f>
        <v>0</v>
      </c>
      <c r="P22" s="11">
        <f>P21*'Valid Values and Workbook Info'!$E$10</f>
        <v>0</v>
      </c>
      <c r="Q22" s="11">
        <f>Q21*'Valid Values and Workbook Info'!$E$10</f>
        <v>0</v>
      </c>
      <c r="R22" s="13">
        <f t="shared" si="0"/>
        <v>0</v>
      </c>
    </row>
    <row r="23" spans="1:18" ht="23.1" hidden="1" customHeight="1" thickBot="1">
      <c r="A23" s="406"/>
      <c r="B23" s="590"/>
      <c r="C23" s="195" t="s">
        <v>199</v>
      </c>
      <c r="D23" s="257" t="s">
        <v>213</v>
      </c>
      <c r="E23" s="258">
        <v>0</v>
      </c>
      <c r="F23" s="259">
        <v>0</v>
      </c>
      <c r="G23" s="532">
        <f>'Project Budget Overview'!B32</f>
        <v>0</v>
      </c>
      <c r="H23" s="532"/>
      <c r="I23" s="532"/>
      <c r="J23" s="533"/>
      <c r="K23" s="260">
        <f>'Proposal Budget Year 3'!K23*1.03</f>
        <v>0</v>
      </c>
      <c r="L23" s="167"/>
      <c r="M23" s="168"/>
      <c r="N23" s="167"/>
      <c r="O23" s="5">
        <f>K23*L23</f>
        <v>0</v>
      </c>
      <c r="P23" s="6">
        <f>K23*M23</f>
        <v>0</v>
      </c>
      <c r="Q23" s="7">
        <f>((K23/19.5)*6.6)*N23</f>
        <v>0</v>
      </c>
      <c r="R23" s="9">
        <f t="shared" si="0"/>
        <v>0</v>
      </c>
    </row>
    <row r="24" spans="1:18" ht="23.1" hidden="1" customHeight="1" thickBot="1">
      <c r="A24" s="406"/>
      <c r="B24" s="590"/>
      <c r="C24" s="196" t="s">
        <v>24</v>
      </c>
      <c r="D24" s="367" t="s">
        <v>230</v>
      </c>
      <c r="E24" s="368"/>
      <c r="F24" s="368"/>
      <c r="G24" s="368"/>
      <c r="H24" s="368"/>
      <c r="I24" s="368"/>
      <c r="J24" s="368"/>
      <c r="K24" s="369"/>
      <c r="L24" s="169">
        <f>L23*12</f>
        <v>0</v>
      </c>
      <c r="M24" s="170">
        <f>M23*9</f>
        <v>0</v>
      </c>
      <c r="N24" s="171">
        <f>N23*3</f>
        <v>0</v>
      </c>
      <c r="O24" s="11">
        <f>O23*'Valid Values and Workbook Info'!$E$10</f>
        <v>0</v>
      </c>
      <c r="P24" s="11">
        <f>P23*'Valid Values and Workbook Info'!$E$10</f>
        <v>0</v>
      </c>
      <c r="Q24" s="11">
        <f>Q23*'Valid Values and Workbook Info'!$E$10</f>
        <v>0</v>
      </c>
      <c r="R24" s="13">
        <f t="shared" si="0"/>
        <v>0</v>
      </c>
    </row>
    <row r="25" spans="1:18" ht="23.1" hidden="1" customHeight="1" thickBot="1">
      <c r="A25" s="406"/>
      <c r="B25" s="590"/>
      <c r="C25" s="195" t="s">
        <v>199</v>
      </c>
      <c r="D25" s="257" t="s">
        <v>214</v>
      </c>
      <c r="E25" s="258">
        <v>0</v>
      </c>
      <c r="F25" s="259">
        <v>0</v>
      </c>
      <c r="G25" s="532">
        <f>'Project Budget Overview'!B33</f>
        <v>0</v>
      </c>
      <c r="H25" s="532"/>
      <c r="I25" s="532"/>
      <c r="J25" s="533"/>
      <c r="K25" s="260">
        <f>'Proposal Budget Year 3'!K25*1.03</f>
        <v>0</v>
      </c>
      <c r="L25" s="167"/>
      <c r="M25" s="168"/>
      <c r="N25" s="167"/>
      <c r="O25" s="5">
        <f>K25*L25</f>
        <v>0</v>
      </c>
      <c r="P25" s="6">
        <f>K25*M25</f>
        <v>0</v>
      </c>
      <c r="Q25" s="7">
        <f>((K25/19.5)*6.6)*N25</f>
        <v>0</v>
      </c>
      <c r="R25" s="9">
        <f t="shared" si="0"/>
        <v>0</v>
      </c>
    </row>
    <row r="26" spans="1:18" ht="23.1" hidden="1" customHeight="1" thickBot="1">
      <c r="A26" s="406"/>
      <c r="B26" s="590"/>
      <c r="C26" s="196" t="s">
        <v>24</v>
      </c>
      <c r="D26" s="367" t="s">
        <v>230</v>
      </c>
      <c r="E26" s="368"/>
      <c r="F26" s="368"/>
      <c r="G26" s="368"/>
      <c r="H26" s="368"/>
      <c r="I26" s="368"/>
      <c r="J26" s="368"/>
      <c r="K26" s="369"/>
      <c r="L26" s="169">
        <f>L25*12</f>
        <v>0</v>
      </c>
      <c r="M26" s="170">
        <f>M25*9</f>
        <v>0</v>
      </c>
      <c r="N26" s="171">
        <f>N25*3</f>
        <v>0</v>
      </c>
      <c r="O26" s="11">
        <f>O25*'Valid Values and Workbook Info'!$E$10</f>
        <v>0</v>
      </c>
      <c r="P26" s="11">
        <f>P25*'Valid Values and Workbook Info'!$E$10</f>
        <v>0</v>
      </c>
      <c r="Q26" s="11">
        <f>Q25*'Valid Values and Workbook Info'!$E$10</f>
        <v>0</v>
      </c>
      <c r="R26" s="13">
        <f t="shared" si="0"/>
        <v>0</v>
      </c>
    </row>
    <row r="27" spans="1:18" ht="23.1" hidden="1" customHeight="1" thickBot="1">
      <c r="A27" s="406"/>
      <c r="B27" s="590"/>
      <c r="C27" s="195" t="s">
        <v>199</v>
      </c>
      <c r="D27" s="257" t="s">
        <v>215</v>
      </c>
      <c r="E27" s="258">
        <v>0</v>
      </c>
      <c r="F27" s="259">
        <v>0</v>
      </c>
      <c r="G27" s="532">
        <f>'Project Budget Overview'!B34</f>
        <v>0</v>
      </c>
      <c r="H27" s="532"/>
      <c r="I27" s="532"/>
      <c r="J27" s="533"/>
      <c r="K27" s="260">
        <f>'Proposal Budget Year 3'!K27*1.03</f>
        <v>0</v>
      </c>
      <c r="L27" s="167"/>
      <c r="M27" s="168"/>
      <c r="N27" s="167"/>
      <c r="O27" s="5">
        <f>K27*L27</f>
        <v>0</v>
      </c>
      <c r="P27" s="6">
        <f>K27*M27</f>
        <v>0</v>
      </c>
      <c r="Q27" s="7">
        <f>((K27/19.5)*6.6)*N27</f>
        <v>0</v>
      </c>
      <c r="R27" s="9">
        <f t="shared" si="0"/>
        <v>0</v>
      </c>
    </row>
    <row r="28" spans="1:18" ht="23.1" hidden="1" customHeight="1" thickBot="1">
      <c r="A28" s="406"/>
      <c r="B28" s="590"/>
      <c r="C28" s="196" t="s">
        <v>24</v>
      </c>
      <c r="D28" s="367" t="s">
        <v>230</v>
      </c>
      <c r="E28" s="368"/>
      <c r="F28" s="368"/>
      <c r="G28" s="368"/>
      <c r="H28" s="368"/>
      <c r="I28" s="368"/>
      <c r="J28" s="368"/>
      <c r="K28" s="369"/>
      <c r="L28" s="169">
        <f>L27*12</f>
        <v>0</v>
      </c>
      <c r="M28" s="170">
        <f>M27*9</f>
        <v>0</v>
      </c>
      <c r="N28" s="171">
        <f>N27*3</f>
        <v>0</v>
      </c>
      <c r="O28" s="11">
        <f>O27*'Valid Values and Workbook Info'!$E$10</f>
        <v>0</v>
      </c>
      <c r="P28" s="11">
        <f>P27*'Valid Values and Workbook Info'!$E$10</f>
        <v>0</v>
      </c>
      <c r="Q28" s="11">
        <f>Q27*'Valid Values and Workbook Info'!$E$10</f>
        <v>0</v>
      </c>
      <c r="R28" s="13">
        <f t="shared" si="0"/>
        <v>0</v>
      </c>
    </row>
    <row r="29" spans="1:18" ht="23.1" hidden="1" customHeight="1" thickBot="1">
      <c r="A29" s="406"/>
      <c r="B29" s="590"/>
      <c r="C29" s="195" t="s">
        <v>199</v>
      </c>
      <c r="D29" s="257" t="s">
        <v>216</v>
      </c>
      <c r="E29" s="258">
        <v>0</v>
      </c>
      <c r="F29" s="259">
        <v>0</v>
      </c>
      <c r="G29" s="532">
        <f>'Project Budget Overview'!B35</f>
        <v>0</v>
      </c>
      <c r="H29" s="532"/>
      <c r="I29" s="532"/>
      <c r="J29" s="533"/>
      <c r="K29" s="260">
        <f>'Proposal Budget Year 3'!K29*1.03</f>
        <v>0</v>
      </c>
      <c r="L29" s="167"/>
      <c r="M29" s="168"/>
      <c r="N29" s="167"/>
      <c r="O29" s="5">
        <f>K29*L29</f>
        <v>0</v>
      </c>
      <c r="P29" s="6">
        <f>K29*M29</f>
        <v>0</v>
      </c>
      <c r="Q29" s="7">
        <f>((K29/19.5)*6.6)*N29</f>
        <v>0</v>
      </c>
      <c r="R29" s="9">
        <f t="shared" si="0"/>
        <v>0</v>
      </c>
    </row>
    <row r="30" spans="1:18" ht="23.1" hidden="1" customHeight="1" thickBot="1">
      <c r="A30" s="406"/>
      <c r="B30" s="590"/>
      <c r="C30" s="196" t="s">
        <v>24</v>
      </c>
      <c r="D30" s="367" t="s">
        <v>230</v>
      </c>
      <c r="E30" s="368"/>
      <c r="F30" s="368"/>
      <c r="G30" s="368"/>
      <c r="H30" s="368"/>
      <c r="I30" s="368"/>
      <c r="J30" s="368"/>
      <c r="K30" s="369"/>
      <c r="L30" s="169">
        <f>L29*12</f>
        <v>0</v>
      </c>
      <c r="M30" s="170">
        <f>M29*9</f>
        <v>0</v>
      </c>
      <c r="N30" s="171">
        <f>N29*3</f>
        <v>0</v>
      </c>
      <c r="O30" s="11">
        <f>O29*'Valid Values and Workbook Info'!$E$10</f>
        <v>0</v>
      </c>
      <c r="P30" s="11">
        <f>P29*'Valid Values and Workbook Info'!$E$10</f>
        <v>0</v>
      </c>
      <c r="Q30" s="11">
        <f>Q29*'Valid Values and Workbook Info'!$E$10</f>
        <v>0</v>
      </c>
      <c r="R30" s="13">
        <f t="shared" si="0"/>
        <v>0</v>
      </c>
    </row>
    <row r="31" spans="1:18" ht="23.1" hidden="1" customHeight="1" thickBot="1">
      <c r="A31" s="406"/>
      <c r="B31" s="590"/>
      <c r="C31" s="195" t="s">
        <v>199</v>
      </c>
      <c r="D31" s="257" t="s">
        <v>217</v>
      </c>
      <c r="E31" s="258">
        <v>0</v>
      </c>
      <c r="F31" s="259">
        <v>0</v>
      </c>
      <c r="G31" s="532">
        <f>'Project Budget Overview'!B36</f>
        <v>0</v>
      </c>
      <c r="H31" s="532"/>
      <c r="I31" s="532"/>
      <c r="J31" s="533"/>
      <c r="K31" s="260">
        <f>'Proposal Budget Year 3'!K31*1.03</f>
        <v>0</v>
      </c>
      <c r="L31" s="167"/>
      <c r="M31" s="168"/>
      <c r="N31" s="167"/>
      <c r="O31" s="5">
        <f>K31*L31</f>
        <v>0</v>
      </c>
      <c r="P31" s="6">
        <f>K31*M31</f>
        <v>0</v>
      </c>
      <c r="Q31" s="7">
        <f>((K31/19.5)*6.6)*N31</f>
        <v>0</v>
      </c>
      <c r="R31" s="9">
        <f t="shared" si="0"/>
        <v>0</v>
      </c>
    </row>
    <row r="32" spans="1:18" ht="23.1" hidden="1" customHeight="1" thickBot="1">
      <c r="A32" s="406"/>
      <c r="B32" s="590"/>
      <c r="C32" s="196" t="s">
        <v>24</v>
      </c>
      <c r="D32" s="367" t="s">
        <v>230</v>
      </c>
      <c r="E32" s="368"/>
      <c r="F32" s="368"/>
      <c r="G32" s="368"/>
      <c r="H32" s="368"/>
      <c r="I32" s="368"/>
      <c r="J32" s="368"/>
      <c r="K32" s="369"/>
      <c r="L32" s="169">
        <f>L31*12</f>
        <v>0</v>
      </c>
      <c r="M32" s="170">
        <f>M31*9</f>
        <v>0</v>
      </c>
      <c r="N32" s="171">
        <f>N31*3</f>
        <v>0</v>
      </c>
      <c r="O32" s="11">
        <f>O31*'Valid Values and Workbook Info'!$E$10</f>
        <v>0</v>
      </c>
      <c r="P32" s="11">
        <f>P31*'Valid Values and Workbook Info'!$E$10</f>
        <v>0</v>
      </c>
      <c r="Q32" s="11">
        <f>Q31*'Valid Values and Workbook Info'!$E$10</f>
        <v>0</v>
      </c>
      <c r="R32" s="13">
        <f t="shared" si="0"/>
        <v>0</v>
      </c>
    </row>
    <row r="33" spans="1:18" ht="23.1" hidden="1" customHeight="1" thickBot="1">
      <c r="A33" s="406"/>
      <c r="B33" s="590"/>
      <c r="C33" s="195" t="s">
        <v>199</v>
      </c>
      <c r="D33" s="257" t="s">
        <v>218</v>
      </c>
      <c r="E33" s="258">
        <v>0</v>
      </c>
      <c r="F33" s="259">
        <v>0</v>
      </c>
      <c r="G33" s="532">
        <f>'Project Budget Overview'!B37</f>
        <v>0</v>
      </c>
      <c r="H33" s="532"/>
      <c r="I33" s="532"/>
      <c r="J33" s="533"/>
      <c r="K33" s="260">
        <f>'Proposal Budget Year 3'!K33*1.03</f>
        <v>0</v>
      </c>
      <c r="L33" s="167"/>
      <c r="M33" s="168"/>
      <c r="N33" s="167"/>
      <c r="O33" s="5">
        <f>K33*L33</f>
        <v>0</v>
      </c>
      <c r="P33" s="6">
        <f>K33*M33</f>
        <v>0</v>
      </c>
      <c r="Q33" s="7">
        <f>((K33/19.5)*6.6)*N33</f>
        <v>0</v>
      </c>
      <c r="R33" s="9">
        <f t="shared" si="0"/>
        <v>0</v>
      </c>
    </row>
    <row r="34" spans="1:18" ht="23.1" hidden="1" customHeight="1" thickBot="1">
      <c r="A34" s="406"/>
      <c r="B34" s="590"/>
      <c r="C34" s="196" t="s">
        <v>24</v>
      </c>
      <c r="D34" s="367" t="s">
        <v>230</v>
      </c>
      <c r="E34" s="368"/>
      <c r="F34" s="368"/>
      <c r="G34" s="368"/>
      <c r="H34" s="368"/>
      <c r="I34" s="368"/>
      <c r="J34" s="368"/>
      <c r="K34" s="369"/>
      <c r="L34" s="169">
        <f>L33*12</f>
        <v>0</v>
      </c>
      <c r="M34" s="170">
        <f>M33*9</f>
        <v>0</v>
      </c>
      <c r="N34" s="171">
        <f>N33*3</f>
        <v>0</v>
      </c>
      <c r="O34" s="11">
        <f>O33*'Valid Values and Workbook Info'!$E$10</f>
        <v>0</v>
      </c>
      <c r="P34" s="11">
        <f>P33*'Valid Values and Workbook Info'!$E$10</f>
        <v>0</v>
      </c>
      <c r="Q34" s="11">
        <f>Q33*'Valid Values and Workbook Info'!$E$10</f>
        <v>0</v>
      </c>
      <c r="R34" s="13">
        <f t="shared" si="0"/>
        <v>0</v>
      </c>
    </row>
    <row r="35" spans="1:18" ht="23.1" hidden="1" customHeight="1" thickBot="1">
      <c r="A35" s="406"/>
      <c r="B35" s="590"/>
      <c r="C35" s="195" t="s">
        <v>199</v>
      </c>
      <c r="D35" s="257" t="s">
        <v>219</v>
      </c>
      <c r="E35" s="258">
        <v>0</v>
      </c>
      <c r="F35" s="259">
        <v>0</v>
      </c>
      <c r="G35" s="532">
        <f>'Project Budget Overview'!B38</f>
        <v>0</v>
      </c>
      <c r="H35" s="532"/>
      <c r="I35" s="532"/>
      <c r="J35" s="533"/>
      <c r="K35" s="260">
        <f>'Proposal Budget Year 3'!K35*1.03</f>
        <v>0</v>
      </c>
      <c r="L35" s="167"/>
      <c r="M35" s="168"/>
      <c r="N35" s="167"/>
      <c r="O35" s="5">
        <f>K35*L35</f>
        <v>0</v>
      </c>
      <c r="P35" s="6">
        <f>K35*M35</f>
        <v>0</v>
      </c>
      <c r="Q35" s="7">
        <f>((K35/19.5)*6.6)*N35</f>
        <v>0</v>
      </c>
      <c r="R35" s="9">
        <f t="shared" si="0"/>
        <v>0</v>
      </c>
    </row>
    <row r="36" spans="1:18" ht="23.1" hidden="1" customHeight="1" thickBot="1">
      <c r="A36" s="577">
        <f>R73</f>
        <v>0</v>
      </c>
      <c r="B36" s="590"/>
      <c r="C36" s="196" t="s">
        <v>24</v>
      </c>
      <c r="D36" s="367" t="s">
        <v>230</v>
      </c>
      <c r="E36" s="368"/>
      <c r="F36" s="368"/>
      <c r="G36" s="368"/>
      <c r="H36" s="368"/>
      <c r="I36" s="368"/>
      <c r="J36" s="368"/>
      <c r="K36" s="369"/>
      <c r="L36" s="169">
        <f>L35*12</f>
        <v>0</v>
      </c>
      <c r="M36" s="170">
        <f>M35*9</f>
        <v>0</v>
      </c>
      <c r="N36" s="171">
        <f>N35*3</f>
        <v>0</v>
      </c>
      <c r="O36" s="11">
        <f>O35*'Valid Values and Workbook Info'!$E$10</f>
        <v>0</v>
      </c>
      <c r="P36" s="11">
        <f>P35*'Valid Values and Workbook Info'!$E$10</f>
        <v>0</v>
      </c>
      <c r="Q36" s="11">
        <f>Q35*'Valid Values and Workbook Info'!$E$10</f>
        <v>0</v>
      </c>
      <c r="R36" s="13">
        <f t="shared" si="0"/>
        <v>0</v>
      </c>
    </row>
    <row r="37" spans="1:18" ht="23.1" hidden="1" customHeight="1" thickBot="1">
      <c r="A37" s="577"/>
      <c r="B37" s="590"/>
      <c r="C37" s="195" t="s">
        <v>199</v>
      </c>
      <c r="D37" s="257" t="s">
        <v>220</v>
      </c>
      <c r="E37" s="258">
        <v>0</v>
      </c>
      <c r="F37" s="259">
        <v>0</v>
      </c>
      <c r="G37" s="532">
        <f>'Project Budget Overview'!B39</f>
        <v>0</v>
      </c>
      <c r="H37" s="532"/>
      <c r="I37" s="532"/>
      <c r="J37" s="533"/>
      <c r="K37" s="260">
        <f>'Proposal Budget Year 3'!K37*1.03</f>
        <v>0</v>
      </c>
      <c r="L37" s="167"/>
      <c r="M37" s="168"/>
      <c r="N37" s="167"/>
      <c r="O37" s="5">
        <f>K37*L37</f>
        <v>0</v>
      </c>
      <c r="P37" s="6">
        <f>K37*M37</f>
        <v>0</v>
      </c>
      <c r="Q37" s="7">
        <f>((K37/19.5)*6.6)*N37</f>
        <v>0</v>
      </c>
      <c r="R37" s="9">
        <f t="shared" si="0"/>
        <v>0</v>
      </c>
    </row>
    <row r="38" spans="1:18" ht="23.1" hidden="1" customHeight="1" thickBot="1">
      <c r="A38" s="577"/>
      <c r="B38" s="590"/>
      <c r="C38" s="196" t="s">
        <v>24</v>
      </c>
      <c r="D38" s="367" t="s">
        <v>230</v>
      </c>
      <c r="E38" s="368"/>
      <c r="F38" s="368"/>
      <c r="G38" s="368"/>
      <c r="H38" s="368"/>
      <c r="I38" s="368"/>
      <c r="J38" s="368"/>
      <c r="K38" s="369"/>
      <c r="L38" s="169">
        <f>L37*12</f>
        <v>0</v>
      </c>
      <c r="M38" s="170">
        <f>M37*9</f>
        <v>0</v>
      </c>
      <c r="N38" s="171">
        <f>N37*3</f>
        <v>0</v>
      </c>
      <c r="O38" s="11">
        <f>O37*'Valid Values and Workbook Info'!$E$10</f>
        <v>0</v>
      </c>
      <c r="P38" s="11">
        <f>P37*'Valid Values and Workbook Info'!$E$10</f>
        <v>0</v>
      </c>
      <c r="Q38" s="11">
        <f>Q37*'Valid Values and Workbook Info'!$E$10</f>
        <v>0</v>
      </c>
      <c r="R38" s="13">
        <f t="shared" si="0"/>
        <v>0</v>
      </c>
    </row>
    <row r="39" spans="1:18" ht="23.1" hidden="1" customHeight="1" thickBot="1">
      <c r="A39" s="577"/>
      <c r="B39" s="590"/>
      <c r="C39" s="195" t="s">
        <v>199</v>
      </c>
      <c r="D39" s="151" t="s">
        <v>221</v>
      </c>
      <c r="E39" s="220">
        <v>0</v>
      </c>
      <c r="F39" s="215">
        <v>0</v>
      </c>
      <c r="G39" s="592">
        <f>'Project Budget Overview'!B40</f>
        <v>0</v>
      </c>
      <c r="H39" s="532"/>
      <c r="I39" s="532"/>
      <c r="J39" s="533"/>
      <c r="K39" s="158">
        <f>'Proposal Budget Year 3'!K39*1.03</f>
        <v>0</v>
      </c>
      <c r="L39" s="167"/>
      <c r="M39" s="168"/>
      <c r="N39" s="167"/>
      <c r="O39" s="5">
        <f>K39*L39</f>
        <v>0</v>
      </c>
      <c r="P39" s="6">
        <f>K39*M39</f>
        <v>0</v>
      </c>
      <c r="Q39" s="7">
        <f>((K39/19.5)*6.6)*N39</f>
        <v>0</v>
      </c>
      <c r="R39" s="9">
        <f t="shared" si="0"/>
        <v>0</v>
      </c>
    </row>
    <row r="40" spans="1:18" ht="23.1" hidden="1" customHeight="1" thickBot="1">
      <c r="A40" s="577"/>
      <c r="B40" s="590"/>
      <c r="C40" s="196" t="s">
        <v>24</v>
      </c>
      <c r="D40" s="407" t="s">
        <v>230</v>
      </c>
      <c r="E40" s="368"/>
      <c r="F40" s="368"/>
      <c r="G40" s="368"/>
      <c r="H40" s="368"/>
      <c r="I40" s="368"/>
      <c r="J40" s="368"/>
      <c r="K40" s="368"/>
      <c r="L40" s="169">
        <f>L39*12</f>
        <v>0</v>
      </c>
      <c r="M40" s="170">
        <f>M39*9</f>
        <v>0</v>
      </c>
      <c r="N40" s="171">
        <f>N39*3</f>
        <v>0</v>
      </c>
      <c r="O40" s="11">
        <f>O39*'Valid Values and Workbook Info'!$E$10</f>
        <v>0</v>
      </c>
      <c r="P40" s="11">
        <f>P39*'Valid Values and Workbook Info'!$E$10</f>
        <v>0</v>
      </c>
      <c r="Q40" s="11">
        <f>Q39*'Valid Values and Workbook Info'!$E$10</f>
        <v>0</v>
      </c>
      <c r="R40" s="13">
        <f t="shared" si="0"/>
        <v>0</v>
      </c>
    </row>
    <row r="41" spans="1:18" ht="23.1" hidden="1" customHeight="1" thickBot="1">
      <c r="A41" s="577"/>
      <c r="B41" s="590"/>
      <c r="C41" s="195" t="s">
        <v>199</v>
      </c>
      <c r="D41" s="151" t="s">
        <v>222</v>
      </c>
      <c r="E41" s="220">
        <v>0</v>
      </c>
      <c r="F41" s="215">
        <v>0</v>
      </c>
      <c r="G41" s="592">
        <f>'Project Budget Overview'!B41</f>
        <v>0</v>
      </c>
      <c r="H41" s="532"/>
      <c r="I41" s="532"/>
      <c r="J41" s="533"/>
      <c r="K41" s="158">
        <f>'Proposal Budget Year 3'!K41*1.03</f>
        <v>0</v>
      </c>
      <c r="L41" s="167"/>
      <c r="M41" s="168"/>
      <c r="N41" s="167"/>
      <c r="O41" s="5">
        <f>K41*L41</f>
        <v>0</v>
      </c>
      <c r="P41" s="6">
        <f>K41*M41</f>
        <v>0</v>
      </c>
      <c r="Q41" s="7">
        <f>((K41/19.5)*6.6)*N41</f>
        <v>0</v>
      </c>
      <c r="R41" s="9">
        <f t="shared" si="0"/>
        <v>0</v>
      </c>
    </row>
    <row r="42" spans="1:18" ht="23.1" hidden="1" customHeight="1" thickBot="1">
      <c r="A42" s="577"/>
      <c r="B42" s="590"/>
      <c r="C42" s="196" t="s">
        <v>24</v>
      </c>
      <c r="D42" s="407" t="s">
        <v>230</v>
      </c>
      <c r="E42" s="368"/>
      <c r="F42" s="368"/>
      <c r="G42" s="368"/>
      <c r="H42" s="368"/>
      <c r="I42" s="368"/>
      <c r="J42" s="368"/>
      <c r="K42" s="368"/>
      <c r="L42" s="169">
        <f>L41*12</f>
        <v>0</v>
      </c>
      <c r="M42" s="170">
        <f>M41*9</f>
        <v>0</v>
      </c>
      <c r="N42" s="171">
        <f>N41*3</f>
        <v>0</v>
      </c>
      <c r="O42" s="11">
        <f>O41*'Valid Values and Workbook Info'!$E$10</f>
        <v>0</v>
      </c>
      <c r="P42" s="11">
        <f>P41*'Valid Values and Workbook Info'!$E$10</f>
        <v>0</v>
      </c>
      <c r="Q42" s="11">
        <f>Q41*'Valid Values and Workbook Info'!$E$10</f>
        <v>0</v>
      </c>
      <c r="R42" s="13">
        <f t="shared" si="0"/>
        <v>0</v>
      </c>
    </row>
    <row r="43" spans="1:18" ht="23.1" hidden="1" customHeight="1" thickBot="1">
      <c r="A43" s="577"/>
      <c r="B43" s="590"/>
      <c r="C43" s="195" t="s">
        <v>199</v>
      </c>
      <c r="D43" s="151" t="s">
        <v>223</v>
      </c>
      <c r="E43" s="220">
        <v>0</v>
      </c>
      <c r="F43" s="215">
        <v>0</v>
      </c>
      <c r="G43" s="592">
        <f>'Project Budget Overview'!B42</f>
        <v>0</v>
      </c>
      <c r="H43" s="532"/>
      <c r="I43" s="532"/>
      <c r="J43" s="533"/>
      <c r="K43" s="158">
        <f>'Proposal Budget Year 3'!K43*1.03</f>
        <v>0</v>
      </c>
      <c r="L43" s="167"/>
      <c r="M43" s="168"/>
      <c r="N43" s="167"/>
      <c r="O43" s="5">
        <f>K43*L43</f>
        <v>0</v>
      </c>
      <c r="P43" s="6">
        <f>K43*M43</f>
        <v>0</v>
      </c>
      <c r="Q43" s="7">
        <f>((K43/19.5)*6.6)*N43</f>
        <v>0</v>
      </c>
      <c r="R43" s="9">
        <f t="shared" si="0"/>
        <v>0</v>
      </c>
    </row>
    <row r="44" spans="1:18" ht="23.1" hidden="1" customHeight="1" thickBot="1">
      <c r="A44" s="577"/>
      <c r="B44" s="590"/>
      <c r="C44" s="196" t="s">
        <v>24</v>
      </c>
      <c r="D44" s="407" t="s">
        <v>230</v>
      </c>
      <c r="E44" s="368"/>
      <c r="F44" s="368"/>
      <c r="G44" s="368"/>
      <c r="H44" s="368"/>
      <c r="I44" s="368"/>
      <c r="J44" s="368"/>
      <c r="K44" s="368"/>
      <c r="L44" s="169">
        <f>L43*12</f>
        <v>0</v>
      </c>
      <c r="M44" s="170">
        <f>M43*9</f>
        <v>0</v>
      </c>
      <c r="N44" s="171">
        <f>N43*3</f>
        <v>0</v>
      </c>
      <c r="O44" s="11">
        <f>O43*'Valid Values and Workbook Info'!$E$10</f>
        <v>0</v>
      </c>
      <c r="P44" s="11">
        <f>P43*'Valid Values and Workbook Info'!$E$10</f>
        <v>0</v>
      </c>
      <c r="Q44" s="11">
        <f>Q43*'Valid Values and Workbook Info'!$E$10</f>
        <v>0</v>
      </c>
      <c r="R44" s="13">
        <f t="shared" si="0"/>
        <v>0</v>
      </c>
    </row>
    <row r="45" spans="1:18" ht="23.1" hidden="1" customHeight="1" thickBot="1">
      <c r="A45" s="577"/>
      <c r="B45" s="590"/>
      <c r="C45" s="195" t="s">
        <v>199</v>
      </c>
      <c r="D45" s="151" t="s">
        <v>224</v>
      </c>
      <c r="E45" s="220">
        <v>0</v>
      </c>
      <c r="F45" s="215">
        <v>0</v>
      </c>
      <c r="G45" s="592">
        <f>'Project Budget Overview'!B43</f>
        <v>0</v>
      </c>
      <c r="H45" s="532"/>
      <c r="I45" s="532"/>
      <c r="J45" s="533"/>
      <c r="K45" s="158">
        <f>'Proposal Budget Year 3'!K45*1.03</f>
        <v>0</v>
      </c>
      <c r="L45" s="167"/>
      <c r="M45" s="168"/>
      <c r="N45" s="167"/>
      <c r="O45" s="5">
        <f>K45*L45</f>
        <v>0</v>
      </c>
      <c r="P45" s="6">
        <f>K45*M45</f>
        <v>0</v>
      </c>
      <c r="Q45" s="7">
        <f>((K45/19.5)*6.6)*N45</f>
        <v>0</v>
      </c>
      <c r="R45" s="9">
        <f t="shared" si="0"/>
        <v>0</v>
      </c>
    </row>
    <row r="46" spans="1:18" ht="23.1" hidden="1" customHeight="1" thickBot="1">
      <c r="A46" s="577"/>
      <c r="B46" s="590"/>
      <c r="C46" s="196" t="s">
        <v>24</v>
      </c>
      <c r="D46" s="407" t="s">
        <v>230</v>
      </c>
      <c r="E46" s="368"/>
      <c r="F46" s="368"/>
      <c r="G46" s="368"/>
      <c r="H46" s="368"/>
      <c r="I46" s="368"/>
      <c r="J46" s="368"/>
      <c r="K46" s="368"/>
      <c r="L46" s="169">
        <f>L45*12</f>
        <v>0</v>
      </c>
      <c r="M46" s="170">
        <f>M45*9</f>
        <v>0</v>
      </c>
      <c r="N46" s="171">
        <f>N45*3</f>
        <v>0</v>
      </c>
      <c r="O46" s="11">
        <f>O45*'Valid Values and Workbook Info'!$E$10</f>
        <v>0</v>
      </c>
      <c r="P46" s="11">
        <f>P45*'Valid Values and Workbook Info'!$E$10</f>
        <v>0</v>
      </c>
      <c r="Q46" s="11">
        <f>Q45*'Valid Values and Workbook Info'!$E$10</f>
        <v>0</v>
      </c>
      <c r="R46" s="13">
        <f t="shared" si="0"/>
        <v>0</v>
      </c>
    </row>
    <row r="47" spans="1:18" s="162" customFormat="1" ht="13.5" thickBot="1">
      <c r="A47" s="577"/>
      <c r="B47" s="590"/>
      <c r="C47" s="197" t="s">
        <v>128</v>
      </c>
      <c r="D47" s="561" t="str">
        <f>_xlfn.CONCAT("A.2. - Staff Salary (fringe at ",TEXT(100*'Valid Values and Workbook Info'!$E$11,"##.##"),"%)")</f>
        <v>A.2. - Staff Salary (fringe at 59.16%)</v>
      </c>
      <c r="E47" s="562"/>
      <c r="F47" s="562"/>
      <c r="G47" s="563"/>
      <c r="H47" s="563"/>
      <c r="I47" s="563"/>
      <c r="J47" s="563"/>
      <c r="K47" s="563"/>
      <c r="L47" s="563"/>
      <c r="M47" s="563"/>
      <c r="N47" s="563"/>
      <c r="O47" s="563"/>
      <c r="P47" s="563"/>
      <c r="Q47" s="563"/>
      <c r="R47" s="564"/>
    </row>
    <row r="48" spans="1:18" ht="23.1" customHeight="1" thickBot="1">
      <c r="A48" s="577"/>
      <c r="B48" s="590"/>
      <c r="C48" s="195" t="s">
        <v>200</v>
      </c>
      <c r="D48" s="257" t="s">
        <v>0</v>
      </c>
      <c r="E48" s="258">
        <v>0</v>
      </c>
      <c r="F48" s="259">
        <v>0</v>
      </c>
      <c r="G48" s="532">
        <f>'Project Budget Overview'!B46</f>
        <v>0</v>
      </c>
      <c r="H48" s="532"/>
      <c r="I48" s="532"/>
      <c r="J48" s="533"/>
      <c r="K48" s="260">
        <f>'Proposal Budget Year 3'!K48*1.03</f>
        <v>0</v>
      </c>
      <c r="L48" s="167"/>
      <c r="M48" s="168"/>
      <c r="N48" s="167"/>
      <c r="O48" s="5">
        <f>K48*L48</f>
        <v>0</v>
      </c>
      <c r="P48" s="6">
        <f>K48*M48</f>
        <v>0</v>
      </c>
      <c r="Q48" s="7">
        <f>((K48/19.5)*6.6)*N48</f>
        <v>0</v>
      </c>
      <c r="R48" s="9">
        <f t="shared" ref="R48:R55" si="1">SUM(O48:Q48)</f>
        <v>0</v>
      </c>
    </row>
    <row r="49" spans="1:18" ht="23.1" customHeight="1" thickBot="1">
      <c r="A49" s="577"/>
      <c r="B49" s="590"/>
      <c r="C49" s="196" t="s">
        <v>24</v>
      </c>
      <c r="D49" s="367" t="s">
        <v>230</v>
      </c>
      <c r="E49" s="368"/>
      <c r="F49" s="368"/>
      <c r="G49" s="368"/>
      <c r="H49" s="368"/>
      <c r="I49" s="368"/>
      <c r="J49" s="368"/>
      <c r="K49" s="369"/>
      <c r="L49" s="169">
        <f>L48*12</f>
        <v>0</v>
      </c>
      <c r="M49" s="170">
        <f>M48*9</f>
        <v>0</v>
      </c>
      <c r="N49" s="171">
        <f>N48*3</f>
        <v>0</v>
      </c>
      <c r="O49" s="10">
        <f>O48*'Valid Values and Workbook Info'!$E$11</f>
        <v>0</v>
      </c>
      <c r="P49" s="10">
        <f>P48*'Valid Values and Workbook Info'!$E$11</f>
        <v>0</v>
      </c>
      <c r="Q49" s="10">
        <f>Q48*'Valid Values and Workbook Info'!$E$11</f>
        <v>0</v>
      </c>
      <c r="R49" s="13">
        <f t="shared" si="1"/>
        <v>0</v>
      </c>
    </row>
    <row r="50" spans="1:18" ht="23.1" customHeight="1" thickBot="1">
      <c r="A50" s="577"/>
      <c r="B50" s="590"/>
      <c r="C50" s="195" t="s">
        <v>200</v>
      </c>
      <c r="D50" s="257" t="s">
        <v>1</v>
      </c>
      <c r="E50" s="258">
        <v>0</v>
      </c>
      <c r="F50" s="259">
        <v>0</v>
      </c>
      <c r="G50" s="532">
        <f>'Project Budget Overview'!B47</f>
        <v>0</v>
      </c>
      <c r="H50" s="532"/>
      <c r="I50" s="532"/>
      <c r="J50" s="533"/>
      <c r="K50" s="260">
        <f>'Proposal Budget Year 3'!K50*1.03</f>
        <v>0</v>
      </c>
      <c r="L50" s="167"/>
      <c r="M50" s="168"/>
      <c r="N50" s="167"/>
      <c r="O50" s="5">
        <f>K50*L50</f>
        <v>0</v>
      </c>
      <c r="P50" s="6">
        <f>K50*M50</f>
        <v>0</v>
      </c>
      <c r="Q50" s="7">
        <f>((K50/19.5)*6.6)*N50</f>
        <v>0</v>
      </c>
      <c r="R50" s="9">
        <f t="shared" si="1"/>
        <v>0</v>
      </c>
    </row>
    <row r="51" spans="1:18" ht="23.1" customHeight="1" thickBot="1">
      <c r="A51" s="577"/>
      <c r="B51" s="590"/>
      <c r="C51" s="198" t="s">
        <v>24</v>
      </c>
      <c r="D51" s="367" t="s">
        <v>230</v>
      </c>
      <c r="E51" s="368"/>
      <c r="F51" s="368"/>
      <c r="G51" s="368"/>
      <c r="H51" s="368"/>
      <c r="I51" s="368"/>
      <c r="J51" s="368"/>
      <c r="K51" s="369"/>
      <c r="L51" s="169">
        <f>L50*12</f>
        <v>0</v>
      </c>
      <c r="M51" s="170">
        <f>M50*9</f>
        <v>0</v>
      </c>
      <c r="N51" s="171">
        <f>N50*3</f>
        <v>0</v>
      </c>
      <c r="O51" s="10">
        <f>O50*'Valid Values and Workbook Info'!$E$11</f>
        <v>0</v>
      </c>
      <c r="P51" s="10">
        <f>P50*'Valid Values and Workbook Info'!$E$11</f>
        <v>0</v>
      </c>
      <c r="Q51" s="10">
        <f>Q50*'Valid Values and Workbook Info'!$E$11</f>
        <v>0</v>
      </c>
      <c r="R51" s="33">
        <f t="shared" si="1"/>
        <v>0</v>
      </c>
    </row>
    <row r="52" spans="1:18" ht="23.1" customHeight="1" thickBot="1">
      <c r="A52" s="577"/>
      <c r="B52" s="590"/>
      <c r="C52" s="195" t="s">
        <v>200</v>
      </c>
      <c r="D52" s="257" t="s">
        <v>2</v>
      </c>
      <c r="E52" s="258">
        <v>0</v>
      </c>
      <c r="F52" s="259">
        <v>0</v>
      </c>
      <c r="G52" s="532">
        <f>'Project Budget Overview'!B48</f>
        <v>0</v>
      </c>
      <c r="H52" s="532"/>
      <c r="I52" s="532"/>
      <c r="J52" s="533"/>
      <c r="K52" s="260">
        <f>'Proposal Budget Year 3'!K52*1.03</f>
        <v>0</v>
      </c>
      <c r="L52" s="167"/>
      <c r="M52" s="168"/>
      <c r="N52" s="167"/>
      <c r="O52" s="5">
        <f>K52*L52</f>
        <v>0</v>
      </c>
      <c r="P52" s="6">
        <f>K52*M52</f>
        <v>0</v>
      </c>
      <c r="Q52" s="7">
        <f>((K52/19.5)*6.6)*N52</f>
        <v>0</v>
      </c>
      <c r="R52" s="9">
        <f t="shared" si="1"/>
        <v>0</v>
      </c>
    </row>
    <row r="53" spans="1:18" ht="23.1" customHeight="1" thickBot="1">
      <c r="A53" s="577"/>
      <c r="B53" s="590"/>
      <c r="C53" s="196" t="s">
        <v>24</v>
      </c>
      <c r="D53" s="367" t="s">
        <v>230</v>
      </c>
      <c r="E53" s="368"/>
      <c r="F53" s="368"/>
      <c r="G53" s="368"/>
      <c r="H53" s="368"/>
      <c r="I53" s="368"/>
      <c r="J53" s="368"/>
      <c r="K53" s="369"/>
      <c r="L53" s="169">
        <f>L52*12</f>
        <v>0</v>
      </c>
      <c r="M53" s="170">
        <f>M52*9</f>
        <v>0</v>
      </c>
      <c r="N53" s="171">
        <f>N52*3</f>
        <v>0</v>
      </c>
      <c r="O53" s="10">
        <f>O52*'Valid Values and Workbook Info'!$E$11</f>
        <v>0</v>
      </c>
      <c r="P53" s="10">
        <f>P52*'Valid Values and Workbook Info'!$E$11</f>
        <v>0</v>
      </c>
      <c r="Q53" s="10">
        <f>Q52*'Valid Values and Workbook Info'!$E$11</f>
        <v>0</v>
      </c>
      <c r="R53" s="13">
        <f t="shared" si="1"/>
        <v>0</v>
      </c>
    </row>
    <row r="54" spans="1:18" ht="23.1" customHeight="1" thickBot="1">
      <c r="A54" s="577"/>
      <c r="B54" s="590"/>
      <c r="C54" s="195" t="s">
        <v>200</v>
      </c>
      <c r="D54" s="257" t="s">
        <v>3</v>
      </c>
      <c r="E54" s="258">
        <v>0</v>
      </c>
      <c r="F54" s="259">
        <v>0</v>
      </c>
      <c r="G54" s="532">
        <f>'Project Budget Overview'!B49</f>
        <v>0</v>
      </c>
      <c r="H54" s="532"/>
      <c r="I54" s="532"/>
      <c r="J54" s="533"/>
      <c r="K54" s="260">
        <f>'Proposal Budget Year 3'!K54*1.03</f>
        <v>0</v>
      </c>
      <c r="L54" s="167"/>
      <c r="M54" s="168"/>
      <c r="N54" s="167"/>
      <c r="O54" s="5">
        <f>K54*L54</f>
        <v>0</v>
      </c>
      <c r="P54" s="6">
        <f>K54*M54</f>
        <v>0</v>
      </c>
      <c r="Q54" s="7">
        <f>((K54/19.5)*6.6)*N54</f>
        <v>0</v>
      </c>
      <c r="R54" s="9">
        <f t="shared" si="1"/>
        <v>0</v>
      </c>
    </row>
    <row r="55" spans="1:18" ht="23.1" customHeight="1" thickBot="1">
      <c r="A55" s="577"/>
      <c r="B55" s="590"/>
      <c r="C55" s="196" t="s">
        <v>24</v>
      </c>
      <c r="D55" s="367" t="s">
        <v>230</v>
      </c>
      <c r="E55" s="368"/>
      <c r="F55" s="368"/>
      <c r="G55" s="368"/>
      <c r="H55" s="368"/>
      <c r="I55" s="368"/>
      <c r="J55" s="368"/>
      <c r="K55" s="369"/>
      <c r="L55" s="169">
        <f>L54*12</f>
        <v>0</v>
      </c>
      <c r="M55" s="170">
        <f>M54*9</f>
        <v>0</v>
      </c>
      <c r="N55" s="171">
        <f>N54*3</f>
        <v>0</v>
      </c>
      <c r="O55" s="10">
        <f>O54*'Valid Values and Workbook Info'!$E$11</f>
        <v>0</v>
      </c>
      <c r="P55" s="10">
        <f>P54*'Valid Values and Workbook Info'!$E$11</f>
        <v>0</v>
      </c>
      <c r="Q55" s="10">
        <f>Q54*'Valid Values and Workbook Info'!$E$11</f>
        <v>0</v>
      </c>
      <c r="R55" s="12">
        <f t="shared" si="1"/>
        <v>0</v>
      </c>
    </row>
    <row r="56" spans="1:18" ht="23.1" customHeight="1" thickBot="1">
      <c r="A56" s="577"/>
      <c r="B56" s="590"/>
      <c r="C56" s="202" t="s">
        <v>200</v>
      </c>
      <c r="D56" s="151" t="s">
        <v>4</v>
      </c>
      <c r="E56" s="220">
        <v>0</v>
      </c>
      <c r="F56" s="215">
        <v>0</v>
      </c>
      <c r="G56" s="592">
        <f>'Project Budget Overview'!B50</f>
        <v>0</v>
      </c>
      <c r="H56" s="532"/>
      <c r="I56" s="532"/>
      <c r="J56" s="533"/>
      <c r="K56" s="158">
        <f>'Proposal Budget Year 3'!K56*1.03</f>
        <v>0</v>
      </c>
      <c r="L56" s="167"/>
      <c r="M56" s="168"/>
      <c r="N56" s="167"/>
      <c r="O56" s="5">
        <f>K56*L56</f>
        <v>0</v>
      </c>
      <c r="P56" s="6">
        <f>K56*M56</f>
        <v>0</v>
      </c>
      <c r="Q56" s="7">
        <f>((K56/19.5)*6.6)*N56</f>
        <v>0</v>
      </c>
      <c r="R56" s="9">
        <f t="shared" si="0"/>
        <v>0</v>
      </c>
    </row>
    <row r="57" spans="1:18" ht="23.1" customHeight="1" thickBot="1">
      <c r="A57" s="577"/>
      <c r="B57" s="590"/>
      <c r="C57" s="196" t="s">
        <v>24</v>
      </c>
      <c r="D57" s="407" t="s">
        <v>230</v>
      </c>
      <c r="E57" s="368"/>
      <c r="F57" s="368"/>
      <c r="G57" s="368"/>
      <c r="H57" s="368"/>
      <c r="I57" s="368"/>
      <c r="J57" s="368"/>
      <c r="K57" s="368"/>
      <c r="L57" s="169">
        <f>L56*12</f>
        <v>0</v>
      </c>
      <c r="M57" s="170">
        <f>M56*9</f>
        <v>0</v>
      </c>
      <c r="N57" s="171">
        <f>N56*3</f>
        <v>0</v>
      </c>
      <c r="O57" s="10">
        <f>O56*'Valid Values and Workbook Info'!$E$11</f>
        <v>0</v>
      </c>
      <c r="P57" s="10">
        <f>P56*'Valid Values and Workbook Info'!$E$11</f>
        <v>0</v>
      </c>
      <c r="Q57" s="10">
        <f>Q56*'Valid Values and Workbook Info'!$E$11</f>
        <v>0</v>
      </c>
      <c r="R57" s="13">
        <f t="shared" si="0"/>
        <v>0</v>
      </c>
    </row>
    <row r="58" spans="1:18" ht="23.1" customHeight="1" thickBot="1">
      <c r="A58" s="577"/>
      <c r="B58" s="590"/>
      <c r="C58" s="195" t="s">
        <v>200</v>
      </c>
      <c r="D58" s="151" t="s">
        <v>5</v>
      </c>
      <c r="E58" s="220">
        <v>0</v>
      </c>
      <c r="F58" s="215">
        <v>0</v>
      </c>
      <c r="G58" s="592">
        <f>'Project Budget Overview'!B51</f>
        <v>0</v>
      </c>
      <c r="H58" s="532"/>
      <c r="I58" s="532"/>
      <c r="J58" s="533"/>
      <c r="K58" s="158">
        <f>'Proposal Budget Year 3'!K58*1.03</f>
        <v>0</v>
      </c>
      <c r="L58" s="167"/>
      <c r="M58" s="168"/>
      <c r="N58" s="167"/>
      <c r="O58" s="5">
        <f>K58*L58</f>
        <v>0</v>
      </c>
      <c r="P58" s="6">
        <f>K58*M58</f>
        <v>0</v>
      </c>
      <c r="Q58" s="7">
        <f>((K58/19.5)*6.6)*N58</f>
        <v>0</v>
      </c>
      <c r="R58" s="9">
        <f t="shared" si="0"/>
        <v>0</v>
      </c>
    </row>
    <row r="59" spans="1:18" ht="23.1" customHeight="1" thickBot="1">
      <c r="A59" s="577"/>
      <c r="B59" s="591"/>
      <c r="C59" s="198" t="s">
        <v>24</v>
      </c>
      <c r="D59" s="546" t="s">
        <v>230</v>
      </c>
      <c r="E59" s="547"/>
      <c r="F59" s="547"/>
      <c r="G59" s="547"/>
      <c r="H59" s="547"/>
      <c r="I59" s="547"/>
      <c r="J59" s="547"/>
      <c r="K59" s="547"/>
      <c r="L59" s="242">
        <f>L58*12</f>
        <v>0</v>
      </c>
      <c r="M59" s="208">
        <f>M58*9</f>
        <v>0</v>
      </c>
      <c r="N59" s="243">
        <f>N58*3</f>
        <v>0</v>
      </c>
      <c r="O59" s="10">
        <f>O58*'Valid Values and Workbook Info'!$E$11</f>
        <v>0</v>
      </c>
      <c r="P59" s="10">
        <f>P58*'Valid Values and Workbook Info'!$E$11</f>
        <v>0</v>
      </c>
      <c r="Q59" s="10">
        <f>Q58*'Valid Values and Workbook Info'!$E$11</f>
        <v>0</v>
      </c>
      <c r="R59" s="33">
        <f t="shared" si="0"/>
        <v>0</v>
      </c>
    </row>
    <row r="60" spans="1:18" ht="17.25" customHeight="1" thickBot="1">
      <c r="A60" s="658"/>
      <c r="B60" s="586" t="s">
        <v>250</v>
      </c>
      <c r="C60" s="587"/>
      <c r="D60" s="588"/>
      <c r="E60" s="246">
        <f>+E56+E58+E54+E52+E50+E48+E35+E33+E31+E29+E27+E25+E23+E21+E19+E17+E15+E13+E11+E9+E7+E45+E43+E41+E39+E37</f>
        <v>0</v>
      </c>
      <c r="F60" s="246">
        <f>+F56+F58+F54+F52+F50+F48+F35+F33+F31+F29+F27+F25+F23+F21+F19+F17+F15+F13+F11+F9+F7+F45+F43+F41+F39+F37</f>
        <v>0</v>
      </c>
      <c r="G60" s="247"/>
      <c r="H60" s="247"/>
      <c r="I60" s="247"/>
      <c r="J60" s="247"/>
      <c r="K60" s="625"/>
      <c r="L60" s="625"/>
      <c r="M60" s="625"/>
      <c r="N60" s="625"/>
      <c r="O60" s="625"/>
      <c r="P60" s="625"/>
      <c r="Q60" s="625"/>
      <c r="R60" s="626"/>
    </row>
    <row r="61" spans="1:18">
      <c r="A61" s="577"/>
      <c r="B61" s="535" t="s">
        <v>147</v>
      </c>
      <c r="C61" s="536"/>
      <c r="D61" s="536"/>
      <c r="E61" s="536"/>
      <c r="F61" s="536"/>
      <c r="G61" s="536"/>
      <c r="H61" s="536"/>
      <c r="I61" s="536"/>
      <c r="J61" s="536"/>
      <c r="K61" s="536"/>
      <c r="L61" s="536"/>
      <c r="M61" s="536"/>
      <c r="N61" s="536"/>
      <c r="O61" s="536"/>
      <c r="P61" s="536"/>
      <c r="Q61" s="536"/>
      <c r="R61" s="245">
        <f>SUM(R7,R9,R11,R13,R15,R17,R19,R21,R23,R25,R27,R29,R31,R33,R35,R37,R39,R41,R43,R45,R48,R50,R52,R54,R56,R58)</f>
        <v>0</v>
      </c>
    </row>
    <row r="62" spans="1:18" ht="13.5" thickBot="1">
      <c r="A62" s="577"/>
      <c r="B62" s="537" t="s">
        <v>148</v>
      </c>
      <c r="C62" s="538"/>
      <c r="D62" s="538"/>
      <c r="E62" s="538"/>
      <c r="F62" s="538"/>
      <c r="G62" s="538"/>
      <c r="H62" s="538"/>
      <c r="I62" s="538"/>
      <c r="J62" s="538"/>
      <c r="K62" s="538"/>
      <c r="L62" s="538"/>
      <c r="M62" s="538"/>
      <c r="N62" s="538"/>
      <c r="O62" s="538"/>
      <c r="P62" s="538"/>
      <c r="Q62" s="538"/>
      <c r="R62" s="47">
        <f>SUM(R8,R10,R12,R14,R16,R18,R20,R22,R24,R26,R28,R30,R32,R34,R36,R38,R40,R42,R44,R46,R49,R51,R53,R55,R57,R59)</f>
        <v>0</v>
      </c>
    </row>
    <row r="63" spans="1:18" ht="13.5" thickBot="1">
      <c r="A63" s="577"/>
      <c r="B63" s="408" t="s">
        <v>65</v>
      </c>
      <c r="C63" s="74" t="s">
        <v>22</v>
      </c>
      <c r="D63" s="551" t="str">
        <f>_xlfn.CONCAT("                Head Count                      B. OTHER PERSONNEL - FRINGE AT ",TEXT(100*'Valid Values and Workbook Info'!$E$12,"#0.00"),"% EXCEPT FOR GRADUATE STUDENTS AT ",TEXT(100*'Valid Values and Workbook Info'!$E$13,"#0.00"),"%, OPS STUDENTS AT ",TEXT(100*'Valid Values and Workbook Info'!$E$14,"#0.00"),"%")</f>
        <v xml:space="preserve">                Head Count                      B. OTHER PERSONNEL - FRINGE AT 3.76% EXCEPT FOR GRADUATE STUDENTS AT 9.96%, OPS STUDENTS AT 0.00%</v>
      </c>
      <c r="E63" s="552"/>
      <c r="F63" s="553"/>
      <c r="G63" s="552"/>
      <c r="H63" s="552"/>
      <c r="I63" s="552"/>
      <c r="J63" s="552"/>
      <c r="K63" s="552"/>
      <c r="L63" s="552"/>
      <c r="M63" s="552"/>
      <c r="N63" s="552"/>
      <c r="O63" s="552"/>
      <c r="P63" s="552"/>
      <c r="Q63" s="552"/>
      <c r="R63" s="554"/>
    </row>
    <row r="64" spans="1:18">
      <c r="A64" s="577"/>
      <c r="B64" s="409"/>
      <c r="C64" s="75" t="s">
        <v>27</v>
      </c>
      <c r="D64" s="555" t="s">
        <v>0</v>
      </c>
      <c r="E64" s="556"/>
      <c r="F64" s="216" t="s">
        <v>252</v>
      </c>
      <c r="G64" s="557" t="s">
        <v>16</v>
      </c>
      <c r="H64" s="557"/>
      <c r="I64" s="557"/>
      <c r="J64" s="557"/>
      <c r="K64" s="557"/>
      <c r="L64" s="557"/>
      <c r="M64" s="557"/>
      <c r="N64" s="557"/>
      <c r="O64" s="557"/>
      <c r="P64" s="557"/>
      <c r="Q64" s="558"/>
      <c r="R64" s="42">
        <v>0</v>
      </c>
    </row>
    <row r="65" spans="1:18" ht="12.75" customHeight="1">
      <c r="A65" s="577"/>
      <c r="B65" s="409"/>
      <c r="C65" s="76" t="s">
        <v>27</v>
      </c>
      <c r="D65" s="544" t="s">
        <v>1</v>
      </c>
      <c r="E65" s="629"/>
      <c r="F65" s="216">
        <v>0</v>
      </c>
      <c r="G65" s="549" t="s">
        <v>266</v>
      </c>
      <c r="H65" s="549"/>
      <c r="I65" s="549"/>
      <c r="J65" s="549"/>
      <c r="K65" s="549"/>
      <c r="L65" s="549"/>
      <c r="M65" s="549"/>
      <c r="N65" s="549"/>
      <c r="O65" s="549"/>
      <c r="P65" s="549"/>
      <c r="Q65" s="550"/>
      <c r="R65" s="16">
        <v>0</v>
      </c>
    </row>
    <row r="66" spans="1:18">
      <c r="A66" s="577"/>
      <c r="B66" s="409"/>
      <c r="C66" s="76" t="s">
        <v>27</v>
      </c>
      <c r="D66" s="544" t="s">
        <v>2</v>
      </c>
      <c r="E66" s="629"/>
      <c r="F66" s="216">
        <v>0</v>
      </c>
      <c r="G66" s="549" t="s">
        <v>265</v>
      </c>
      <c r="H66" s="549"/>
      <c r="I66" s="549"/>
      <c r="J66" s="549"/>
      <c r="K66" s="549"/>
      <c r="L66" s="549"/>
      <c r="M66" s="549"/>
      <c r="N66" s="549"/>
      <c r="O66" s="549"/>
      <c r="P66" s="549"/>
      <c r="Q66" s="550"/>
      <c r="R66" s="16">
        <v>0</v>
      </c>
    </row>
    <row r="67" spans="1:18">
      <c r="A67" s="577"/>
      <c r="B67" s="409"/>
      <c r="C67" s="76" t="s">
        <v>27</v>
      </c>
      <c r="D67" s="540" t="s">
        <v>3</v>
      </c>
      <c r="E67" s="647"/>
      <c r="F67" s="217" t="s">
        <v>252</v>
      </c>
      <c r="G67" s="542" t="s">
        <v>18</v>
      </c>
      <c r="H67" s="542"/>
      <c r="I67" s="542"/>
      <c r="J67" s="542"/>
      <c r="K67" s="542"/>
      <c r="L67" s="542"/>
      <c r="M67" s="542"/>
      <c r="N67" s="542"/>
      <c r="O67" s="542"/>
      <c r="P67" s="542"/>
      <c r="Q67" s="543"/>
      <c r="R67" s="16">
        <v>0</v>
      </c>
    </row>
    <row r="68" spans="1:18" ht="13.5" thickBot="1">
      <c r="A68" s="577"/>
      <c r="B68" s="409"/>
      <c r="C68" s="77" t="s">
        <v>27</v>
      </c>
      <c r="D68" s="582" t="s">
        <v>4</v>
      </c>
      <c r="E68" s="648"/>
      <c r="F68" s="216" t="s">
        <v>252</v>
      </c>
      <c r="G68" s="559" t="s">
        <v>7</v>
      </c>
      <c r="H68" s="559"/>
      <c r="I68" s="559"/>
      <c r="J68" s="559"/>
      <c r="K68" s="559"/>
      <c r="L68" s="559"/>
      <c r="M68" s="559"/>
      <c r="N68" s="559"/>
      <c r="O68" s="559"/>
      <c r="P68" s="559"/>
      <c r="Q68" s="560"/>
      <c r="R68" s="16">
        <v>0</v>
      </c>
    </row>
    <row r="69" spans="1:18" ht="15.75" customHeight="1" thickBot="1">
      <c r="A69" s="577"/>
      <c r="B69" s="416"/>
      <c r="C69" s="627" t="s">
        <v>251</v>
      </c>
      <c r="D69" s="628"/>
      <c r="E69" s="628"/>
      <c r="F69" s="221">
        <f>+F65+F66</f>
        <v>0</v>
      </c>
      <c r="G69" s="372" t="s">
        <v>135</v>
      </c>
      <c r="H69" s="398"/>
      <c r="I69" s="398"/>
      <c r="J69" s="398"/>
      <c r="K69" s="398"/>
      <c r="L69" s="398"/>
      <c r="M69" s="398"/>
      <c r="N69" s="398"/>
      <c r="O69" s="398"/>
      <c r="P69" s="398"/>
      <c r="Q69" s="400"/>
      <c r="R69" s="48">
        <f>SUM(R64:R68)</f>
        <v>0</v>
      </c>
    </row>
    <row r="70" spans="1:18" ht="13.5" thickBot="1">
      <c r="A70" s="577"/>
      <c r="B70" s="78"/>
      <c r="C70" s="34" t="s">
        <v>28</v>
      </c>
      <c r="D70" s="534" t="s">
        <v>134</v>
      </c>
      <c r="E70" s="398"/>
      <c r="F70" s="398"/>
      <c r="G70" s="398"/>
      <c r="H70" s="398"/>
      <c r="I70" s="398"/>
      <c r="J70" s="398"/>
      <c r="K70" s="398"/>
      <c r="L70" s="398"/>
      <c r="M70" s="398"/>
      <c r="N70" s="398"/>
      <c r="O70" s="398"/>
      <c r="P70" s="398"/>
      <c r="Q70" s="400"/>
      <c r="R70" s="49">
        <f>(R64+R67+R68)*'Valid Values and Workbook Info'!$E$12 + (R65)*'Valid Values and Workbook Info'!$E$13 + (R66)*'Valid Values and Workbook Info'!$E$14</f>
        <v>0</v>
      </c>
    </row>
    <row r="71" spans="1:18" ht="14.25" customHeight="1" thickBot="1">
      <c r="A71" s="577"/>
      <c r="B71" s="372" t="s">
        <v>130</v>
      </c>
      <c r="C71" s="398"/>
      <c r="D71" s="398"/>
      <c r="E71" s="398"/>
      <c r="F71" s="398"/>
      <c r="G71" s="398"/>
      <c r="H71" s="398"/>
      <c r="I71" s="398"/>
      <c r="J71" s="398"/>
      <c r="K71" s="398"/>
      <c r="L71" s="398"/>
      <c r="M71" s="398"/>
      <c r="N71" s="398"/>
      <c r="O71" s="398"/>
      <c r="P71" s="398"/>
      <c r="Q71" s="400"/>
      <c r="R71" s="49">
        <f>R61+R69</f>
        <v>0</v>
      </c>
    </row>
    <row r="72" spans="1:18" ht="15.75" customHeight="1" thickBot="1">
      <c r="A72" s="577"/>
      <c r="B72" s="22" t="s">
        <v>71</v>
      </c>
      <c r="C72" s="534" t="s">
        <v>131</v>
      </c>
      <c r="D72" s="398"/>
      <c r="E72" s="398"/>
      <c r="F72" s="398"/>
      <c r="G72" s="398"/>
      <c r="H72" s="398"/>
      <c r="I72" s="398"/>
      <c r="J72" s="398"/>
      <c r="K72" s="398"/>
      <c r="L72" s="398"/>
      <c r="M72" s="398"/>
      <c r="N72" s="398"/>
      <c r="O72" s="398"/>
      <c r="P72" s="398"/>
      <c r="Q72" s="400"/>
      <c r="R72" s="49">
        <f>R62+R70</f>
        <v>0</v>
      </c>
    </row>
    <row r="73" spans="1:18" ht="15.75" customHeight="1" thickBot="1">
      <c r="A73" s="578"/>
      <c r="B73" s="372" t="s">
        <v>140</v>
      </c>
      <c r="C73" s="398"/>
      <c r="D73" s="398"/>
      <c r="E73" s="398"/>
      <c r="F73" s="398"/>
      <c r="G73" s="398"/>
      <c r="H73" s="398"/>
      <c r="I73" s="398"/>
      <c r="J73" s="398"/>
      <c r="K73" s="398"/>
      <c r="L73" s="398"/>
      <c r="M73" s="398"/>
      <c r="N73" s="398"/>
      <c r="O73" s="398"/>
      <c r="P73" s="398"/>
      <c r="Q73" s="400"/>
      <c r="R73" s="50">
        <f>SUM(R71:R72)</f>
        <v>0</v>
      </c>
    </row>
    <row r="74" spans="1:18" ht="13.5" customHeight="1" thickBot="1">
      <c r="A74" s="401" t="s">
        <v>226</v>
      </c>
      <c r="B74" s="60"/>
      <c r="C74" s="32" t="s">
        <v>22</v>
      </c>
      <c r="D74" s="473" t="s">
        <v>146</v>
      </c>
      <c r="E74" s="474"/>
      <c r="F74" s="474"/>
      <c r="G74" s="474"/>
      <c r="H74" s="474"/>
      <c r="I74" s="474"/>
      <c r="J74" s="474"/>
      <c r="K74" s="474"/>
      <c r="L74" s="474"/>
      <c r="M74" s="474"/>
      <c r="N74" s="474"/>
      <c r="O74" s="474"/>
      <c r="P74" s="474"/>
      <c r="Q74" s="474"/>
      <c r="R74" s="475"/>
    </row>
    <row r="75" spans="1:18" ht="22.5">
      <c r="A75" s="593"/>
      <c r="B75" s="61" t="s">
        <v>72</v>
      </c>
      <c r="C75" s="31" t="s">
        <v>102</v>
      </c>
      <c r="D75" s="449">
        <v>1</v>
      </c>
      <c r="E75" s="450"/>
      <c r="F75" s="451" t="s">
        <v>51</v>
      </c>
      <c r="G75" s="452"/>
      <c r="H75" s="452"/>
      <c r="I75" s="452"/>
      <c r="J75" s="452"/>
      <c r="K75" s="452"/>
      <c r="L75" s="452"/>
      <c r="M75" s="452"/>
      <c r="N75" s="452"/>
      <c r="O75" s="452"/>
      <c r="P75" s="452"/>
      <c r="Q75" s="594"/>
      <c r="R75" s="30">
        <v>0</v>
      </c>
    </row>
    <row r="76" spans="1:18">
      <c r="A76" s="593"/>
      <c r="B76" s="61" t="s">
        <v>73</v>
      </c>
      <c r="C76" s="3" t="s">
        <v>59</v>
      </c>
      <c r="D76" s="434">
        <f t="shared" ref="D76:D96" si="2">D75+1</f>
        <v>2</v>
      </c>
      <c r="E76" s="435"/>
      <c r="F76" s="436" t="s">
        <v>52</v>
      </c>
      <c r="G76" s="437"/>
      <c r="H76" s="437"/>
      <c r="I76" s="437"/>
      <c r="J76" s="437"/>
      <c r="K76" s="437"/>
      <c r="L76" s="437"/>
      <c r="M76" s="437"/>
      <c r="N76" s="437"/>
      <c r="O76" s="437"/>
      <c r="P76" s="437"/>
      <c r="Q76" s="518"/>
      <c r="R76" s="17">
        <v>0</v>
      </c>
    </row>
    <row r="77" spans="1:18">
      <c r="A77" s="593"/>
      <c r="B77" s="61" t="s">
        <v>125</v>
      </c>
      <c r="C77" s="3" t="s">
        <v>56</v>
      </c>
      <c r="D77" s="434">
        <f t="shared" si="2"/>
        <v>3</v>
      </c>
      <c r="E77" s="435"/>
      <c r="F77" s="436" t="s">
        <v>40</v>
      </c>
      <c r="G77" s="437"/>
      <c r="H77" s="437"/>
      <c r="I77" s="437"/>
      <c r="J77" s="437"/>
      <c r="K77" s="437"/>
      <c r="L77" s="437"/>
      <c r="M77" s="437"/>
      <c r="N77" s="437"/>
      <c r="O77" s="437"/>
      <c r="P77" s="437"/>
      <c r="Q77" s="518"/>
      <c r="R77" s="17">
        <v>0</v>
      </c>
    </row>
    <row r="78" spans="1:18">
      <c r="A78" s="593"/>
      <c r="B78" s="595" t="s">
        <v>74</v>
      </c>
      <c r="C78" s="3" t="s">
        <v>54</v>
      </c>
      <c r="D78" s="434">
        <f t="shared" si="2"/>
        <v>4</v>
      </c>
      <c r="E78" s="435"/>
      <c r="F78" s="436" t="s">
        <v>101</v>
      </c>
      <c r="G78" s="437"/>
      <c r="H78" s="437"/>
      <c r="I78" s="437"/>
      <c r="J78" s="437"/>
      <c r="K78" s="437"/>
      <c r="L78" s="437"/>
      <c r="M78" s="437"/>
      <c r="N78" s="437"/>
      <c r="O78" s="437"/>
      <c r="P78" s="437"/>
      <c r="Q78" s="518"/>
      <c r="R78" s="17">
        <v>0</v>
      </c>
    </row>
    <row r="79" spans="1:18" ht="12.75" customHeight="1">
      <c r="A79" s="593"/>
      <c r="B79" s="596"/>
      <c r="C79" s="3" t="s">
        <v>57</v>
      </c>
      <c r="D79" s="434">
        <f t="shared" si="2"/>
        <v>5</v>
      </c>
      <c r="E79" s="435"/>
      <c r="F79" s="436" t="s">
        <v>42</v>
      </c>
      <c r="G79" s="437"/>
      <c r="H79" s="437"/>
      <c r="I79" s="437"/>
      <c r="J79" s="437"/>
      <c r="K79" s="437"/>
      <c r="L79" s="437"/>
      <c r="M79" s="437"/>
      <c r="N79" s="437"/>
      <c r="O79" s="437"/>
      <c r="P79" s="437"/>
      <c r="Q79" s="518"/>
      <c r="R79" s="17">
        <v>0</v>
      </c>
    </row>
    <row r="80" spans="1:18" ht="22.5">
      <c r="A80" s="593"/>
      <c r="B80" s="596"/>
      <c r="C80" s="2" t="s">
        <v>242</v>
      </c>
      <c r="D80" s="434">
        <f t="shared" si="2"/>
        <v>6</v>
      </c>
      <c r="E80" s="435"/>
      <c r="F80" s="436" t="s">
        <v>44</v>
      </c>
      <c r="G80" s="437"/>
      <c r="H80" s="437"/>
      <c r="I80" s="437"/>
      <c r="J80" s="437"/>
      <c r="K80" s="437"/>
      <c r="L80" s="437"/>
      <c r="M80" s="437"/>
      <c r="N80" s="437"/>
      <c r="O80" s="437"/>
      <c r="P80" s="437"/>
      <c r="Q80" s="518"/>
      <c r="R80" s="17">
        <v>0</v>
      </c>
    </row>
    <row r="81" spans="1:18">
      <c r="A81" s="593"/>
      <c r="B81" s="596"/>
      <c r="C81" s="194">
        <v>773911</v>
      </c>
      <c r="D81" s="434">
        <f t="shared" si="2"/>
        <v>7</v>
      </c>
      <c r="E81" s="435"/>
      <c r="F81" s="436" t="s">
        <v>241</v>
      </c>
      <c r="G81" s="437"/>
      <c r="H81" s="437"/>
      <c r="I81" s="437"/>
      <c r="J81" s="437"/>
      <c r="K81" s="437"/>
      <c r="L81" s="437"/>
      <c r="M81" s="437"/>
      <c r="N81" s="437"/>
      <c r="O81" s="437"/>
      <c r="P81" s="437"/>
      <c r="Q81" s="518"/>
      <c r="R81" s="17">
        <v>0</v>
      </c>
    </row>
    <row r="82" spans="1:18">
      <c r="A82" s="593"/>
      <c r="B82" s="596"/>
      <c r="C82" s="3" t="s">
        <v>58</v>
      </c>
      <c r="D82" s="434">
        <f t="shared" si="2"/>
        <v>8</v>
      </c>
      <c r="E82" s="435"/>
      <c r="F82" s="436" t="s">
        <v>47</v>
      </c>
      <c r="G82" s="437"/>
      <c r="H82" s="437"/>
      <c r="I82" s="437"/>
      <c r="J82" s="437"/>
      <c r="K82" s="437"/>
      <c r="L82" s="437"/>
      <c r="M82" s="437"/>
      <c r="N82" s="437"/>
      <c r="O82" s="437"/>
      <c r="P82" s="437"/>
      <c r="Q82" s="518"/>
      <c r="R82" s="17">
        <v>0</v>
      </c>
    </row>
    <row r="83" spans="1:18">
      <c r="A83" s="593"/>
      <c r="B83" s="526" t="s">
        <v>75</v>
      </c>
      <c r="C83" s="3" t="s">
        <v>103</v>
      </c>
      <c r="D83" s="434">
        <f t="shared" si="2"/>
        <v>9</v>
      </c>
      <c r="E83" s="435"/>
      <c r="F83" s="436" t="s">
        <v>37</v>
      </c>
      <c r="G83" s="437"/>
      <c r="H83" s="437"/>
      <c r="I83" s="437"/>
      <c r="J83" s="437"/>
      <c r="K83" s="437"/>
      <c r="L83" s="437"/>
      <c r="M83" s="437"/>
      <c r="N83" s="437"/>
      <c r="O83" s="437"/>
      <c r="P83" s="437"/>
      <c r="Q83" s="518"/>
      <c r="R83" s="17">
        <v>0</v>
      </c>
    </row>
    <row r="84" spans="1:18">
      <c r="A84" s="593"/>
      <c r="B84" s="527"/>
      <c r="C84" s="3" t="s">
        <v>55</v>
      </c>
      <c r="D84" s="434">
        <f t="shared" si="2"/>
        <v>10</v>
      </c>
      <c r="E84" s="435"/>
      <c r="F84" s="436" t="s">
        <v>38</v>
      </c>
      <c r="G84" s="437"/>
      <c r="H84" s="437"/>
      <c r="I84" s="437"/>
      <c r="J84" s="437"/>
      <c r="K84" s="437"/>
      <c r="L84" s="437"/>
      <c r="M84" s="437"/>
      <c r="N84" s="437"/>
      <c r="O84" s="437"/>
      <c r="P84" s="437"/>
      <c r="Q84" s="518"/>
      <c r="R84" s="17">
        <v>0</v>
      </c>
    </row>
    <row r="85" spans="1:18" ht="25.5" customHeight="1" thickBot="1">
      <c r="A85" s="593"/>
      <c r="B85" s="527"/>
      <c r="C85" s="597" t="s">
        <v>104</v>
      </c>
      <c r="D85" s="599">
        <f t="shared" si="2"/>
        <v>11</v>
      </c>
      <c r="E85" s="600"/>
      <c r="F85" s="603" t="s">
        <v>133</v>
      </c>
      <c r="G85" s="604"/>
      <c r="H85" s="604"/>
      <c r="I85" s="604"/>
      <c r="J85" s="604"/>
      <c r="K85" s="604"/>
      <c r="L85" s="604"/>
      <c r="M85" s="604"/>
      <c r="N85" s="604"/>
      <c r="O85" s="604"/>
      <c r="P85" s="604"/>
      <c r="Q85" s="605"/>
      <c r="R85" s="55"/>
    </row>
    <row r="86" spans="1:18" ht="13.5" thickBot="1">
      <c r="A86" s="593"/>
      <c r="B86" s="527"/>
      <c r="C86" s="598"/>
      <c r="D86" s="601">
        <f t="shared" si="2"/>
        <v>12</v>
      </c>
      <c r="E86" s="602"/>
      <c r="F86" s="606" t="s">
        <v>61</v>
      </c>
      <c r="G86" s="607"/>
      <c r="H86" s="607"/>
      <c r="I86" s="607"/>
      <c r="J86" s="607"/>
      <c r="K86" s="607"/>
      <c r="L86" s="607"/>
      <c r="M86" s="607"/>
      <c r="N86" s="607"/>
      <c r="O86" s="607"/>
      <c r="P86" s="607"/>
      <c r="Q86" s="608"/>
      <c r="R86" s="20">
        <v>0</v>
      </c>
    </row>
    <row r="87" spans="1:18">
      <c r="A87" s="593"/>
      <c r="B87" s="527"/>
      <c r="C87" s="199">
        <v>711602</v>
      </c>
      <c r="D87" s="457">
        <v>12</v>
      </c>
      <c r="E87" s="635"/>
      <c r="F87" s="523" t="s">
        <v>278</v>
      </c>
      <c r="G87" s="524"/>
      <c r="H87" s="524"/>
      <c r="I87" s="524"/>
      <c r="J87" s="524"/>
      <c r="K87" s="524"/>
      <c r="L87" s="524"/>
      <c r="M87" s="524"/>
      <c r="N87" s="524"/>
      <c r="O87" s="524"/>
      <c r="P87" s="524"/>
      <c r="Q87" s="525"/>
      <c r="R87" s="20"/>
    </row>
    <row r="88" spans="1:18">
      <c r="A88" s="593"/>
      <c r="B88" s="528"/>
      <c r="C88" s="199">
        <v>711902</v>
      </c>
      <c r="D88" s="434">
        <v>13</v>
      </c>
      <c r="E88" s="634"/>
      <c r="F88" s="659" t="s">
        <v>243</v>
      </c>
      <c r="G88" s="660"/>
      <c r="H88" s="660"/>
      <c r="I88" s="660"/>
      <c r="J88" s="660"/>
      <c r="K88" s="660"/>
      <c r="L88" s="660"/>
      <c r="M88" s="660"/>
      <c r="N88" s="660"/>
      <c r="O88" s="660"/>
      <c r="P88" s="660"/>
      <c r="Q88" s="661"/>
      <c r="R88" s="20">
        <v>0</v>
      </c>
    </row>
    <row r="89" spans="1:18">
      <c r="A89" s="593"/>
      <c r="B89" s="235"/>
      <c r="C89" s="199"/>
      <c r="D89" s="434"/>
      <c r="E89" s="435"/>
      <c r="F89" s="515" t="s">
        <v>260</v>
      </c>
      <c r="G89" s="516"/>
      <c r="H89" s="516"/>
      <c r="I89" s="516"/>
      <c r="J89" s="516"/>
      <c r="K89" s="516"/>
      <c r="L89" s="516"/>
      <c r="M89" s="516"/>
      <c r="N89" s="516"/>
      <c r="O89" s="516"/>
      <c r="P89" s="516"/>
      <c r="Q89" s="517"/>
      <c r="R89" s="20">
        <f>'Participant Support Budget'!F10</f>
        <v>0</v>
      </c>
    </row>
    <row r="90" spans="1:18">
      <c r="A90" s="593"/>
      <c r="B90" s="61" t="s">
        <v>76</v>
      </c>
      <c r="C90" s="14">
        <v>711991</v>
      </c>
      <c r="D90" s="434">
        <f>D88+1</f>
        <v>14</v>
      </c>
      <c r="E90" s="435"/>
      <c r="F90" s="520" t="s">
        <v>45</v>
      </c>
      <c r="G90" s="521"/>
      <c r="H90" s="521"/>
      <c r="I90" s="521"/>
      <c r="J90" s="521"/>
      <c r="K90" s="521"/>
      <c r="L90" s="521"/>
      <c r="M90" s="521"/>
      <c r="N90" s="521"/>
      <c r="O90" s="521"/>
      <c r="P90" s="521"/>
      <c r="Q90" s="522"/>
      <c r="R90" s="17">
        <v>0</v>
      </c>
    </row>
    <row r="91" spans="1:18">
      <c r="A91" s="432">
        <f>R97</f>
        <v>0</v>
      </c>
      <c r="B91" s="61" t="s">
        <v>77</v>
      </c>
      <c r="C91" s="14">
        <v>711510</v>
      </c>
      <c r="D91" s="434">
        <f t="shared" si="2"/>
        <v>15</v>
      </c>
      <c r="E91" s="435"/>
      <c r="F91" s="508" t="s">
        <v>46</v>
      </c>
      <c r="G91" s="509"/>
      <c r="H91" s="509"/>
      <c r="I91" s="509"/>
      <c r="J91" s="509"/>
      <c r="K91" s="509"/>
      <c r="L91" s="509"/>
      <c r="M91" s="509"/>
      <c r="N91" s="509"/>
      <c r="O91" s="509"/>
      <c r="P91" s="509"/>
      <c r="Q91" s="510"/>
      <c r="R91" s="17">
        <v>0</v>
      </c>
    </row>
    <row r="92" spans="1:18" ht="78.75">
      <c r="A92" s="432"/>
      <c r="B92" s="61" t="s">
        <v>78</v>
      </c>
      <c r="C92" s="2" t="s">
        <v>924</v>
      </c>
      <c r="D92" s="457">
        <f t="shared" si="2"/>
        <v>16</v>
      </c>
      <c r="E92" s="458"/>
      <c r="F92" s="630" t="s">
        <v>105</v>
      </c>
      <c r="G92" s="631"/>
      <c r="H92" s="631"/>
      <c r="I92" s="631"/>
      <c r="J92" s="631"/>
      <c r="K92" s="631"/>
      <c r="L92" s="631"/>
      <c r="M92" s="631"/>
      <c r="N92" s="631"/>
      <c r="O92" s="631"/>
      <c r="P92" s="631"/>
      <c r="Q92" s="632"/>
      <c r="R92" s="17">
        <v>0</v>
      </c>
    </row>
    <row r="93" spans="1:18">
      <c r="A93" s="432"/>
      <c r="B93" s="61" t="s">
        <v>79</v>
      </c>
      <c r="C93" s="3" t="s">
        <v>106</v>
      </c>
      <c r="D93" s="434">
        <f t="shared" si="2"/>
        <v>17</v>
      </c>
      <c r="E93" s="435"/>
      <c r="F93" s="508" t="s">
        <v>48</v>
      </c>
      <c r="G93" s="509"/>
      <c r="H93" s="509"/>
      <c r="I93" s="509"/>
      <c r="J93" s="509"/>
      <c r="K93" s="509"/>
      <c r="L93" s="509"/>
      <c r="M93" s="509"/>
      <c r="N93" s="509"/>
      <c r="O93" s="509"/>
      <c r="P93" s="509"/>
      <c r="Q93" s="510"/>
      <c r="R93" s="17">
        <v>0</v>
      </c>
    </row>
    <row r="94" spans="1:18">
      <c r="A94" s="432"/>
      <c r="B94" s="61" t="s">
        <v>80</v>
      </c>
      <c r="C94" s="3" t="s">
        <v>107</v>
      </c>
      <c r="D94" s="434">
        <f t="shared" si="2"/>
        <v>18</v>
      </c>
      <c r="E94" s="435"/>
      <c r="F94" s="508" t="s">
        <v>49</v>
      </c>
      <c r="G94" s="509"/>
      <c r="H94" s="509"/>
      <c r="I94" s="509"/>
      <c r="J94" s="509"/>
      <c r="K94" s="509"/>
      <c r="L94" s="509"/>
      <c r="M94" s="509"/>
      <c r="N94" s="509"/>
      <c r="O94" s="509"/>
      <c r="P94" s="509"/>
      <c r="Q94" s="510"/>
      <c r="R94" s="17">
        <v>0</v>
      </c>
    </row>
    <row r="95" spans="1:18">
      <c r="A95" s="432"/>
      <c r="B95" s="61" t="s">
        <v>81</v>
      </c>
      <c r="C95" s="3" t="s">
        <v>108</v>
      </c>
      <c r="D95" s="434">
        <f t="shared" si="2"/>
        <v>19</v>
      </c>
      <c r="E95" s="435"/>
      <c r="F95" s="508" t="s">
        <v>109</v>
      </c>
      <c r="G95" s="509"/>
      <c r="H95" s="509"/>
      <c r="I95" s="509"/>
      <c r="J95" s="509"/>
      <c r="K95" s="509"/>
      <c r="L95" s="509"/>
      <c r="M95" s="509"/>
      <c r="N95" s="509"/>
      <c r="O95" s="509"/>
      <c r="P95" s="509"/>
      <c r="Q95" s="510"/>
      <c r="R95" s="17">
        <v>0</v>
      </c>
    </row>
    <row r="96" spans="1:18" ht="13.5" thickBot="1">
      <c r="A96" s="432"/>
      <c r="B96" s="62" t="s">
        <v>82</v>
      </c>
      <c r="C96" s="18">
        <v>768301</v>
      </c>
      <c r="D96" s="434">
        <f t="shared" si="2"/>
        <v>20</v>
      </c>
      <c r="E96" s="435"/>
      <c r="F96" s="512" t="s">
        <v>110</v>
      </c>
      <c r="G96" s="513"/>
      <c r="H96" s="513"/>
      <c r="I96" s="513"/>
      <c r="J96" s="513"/>
      <c r="K96" s="513"/>
      <c r="L96" s="513"/>
      <c r="M96" s="513"/>
      <c r="N96" s="513"/>
      <c r="O96" s="513"/>
      <c r="P96" s="513"/>
      <c r="Q96" s="514"/>
      <c r="R96" s="19">
        <v>0</v>
      </c>
    </row>
    <row r="97" spans="1:18" ht="18.75" customHeight="1" thickBot="1">
      <c r="A97" s="433"/>
      <c r="B97" s="398" t="s">
        <v>137</v>
      </c>
      <c r="C97" s="398"/>
      <c r="D97" s="398"/>
      <c r="E97" s="398"/>
      <c r="F97" s="398"/>
      <c r="G97" s="398"/>
      <c r="H97" s="398"/>
      <c r="I97" s="398"/>
      <c r="J97" s="398"/>
      <c r="K97" s="398"/>
      <c r="L97" s="398"/>
      <c r="M97" s="398"/>
      <c r="N97" s="398"/>
      <c r="O97" s="398"/>
      <c r="P97" s="398"/>
      <c r="Q97" s="400"/>
      <c r="R97" s="54">
        <f>SUM(R75:R96)</f>
        <v>0</v>
      </c>
    </row>
    <row r="98" spans="1:18" ht="13.5" customHeight="1" thickBot="1">
      <c r="A98" s="479" t="s">
        <v>160</v>
      </c>
      <c r="B98" s="481" t="s">
        <v>159</v>
      </c>
      <c r="C98" s="484">
        <v>772952</v>
      </c>
      <c r="D98" s="613" t="s">
        <v>124</v>
      </c>
      <c r="E98" s="614"/>
      <c r="F98" s="493" t="s">
        <v>169</v>
      </c>
      <c r="G98" s="494"/>
      <c r="H98" s="494"/>
      <c r="I98" s="494"/>
      <c r="J98" s="494"/>
      <c r="K98" s="494"/>
      <c r="L98" s="494"/>
      <c r="M98" s="494"/>
      <c r="N98" s="494"/>
      <c r="O98" s="494"/>
      <c r="P98" s="494"/>
      <c r="Q98" s="495"/>
      <c r="R98" s="56"/>
    </row>
    <row r="99" spans="1:18" ht="12.75" hidden="1" customHeight="1">
      <c r="A99" s="480"/>
      <c r="B99" s="482"/>
      <c r="C99" s="485"/>
      <c r="D99" s="615"/>
      <c r="E99" s="616"/>
      <c r="F99" s="496"/>
      <c r="G99" s="497"/>
      <c r="H99" s="497"/>
      <c r="I99" s="497"/>
      <c r="J99" s="497"/>
      <c r="K99" s="497"/>
      <c r="L99" s="497"/>
      <c r="M99" s="497"/>
      <c r="N99" s="497"/>
      <c r="O99" s="497"/>
      <c r="P99" s="497"/>
      <c r="Q99" s="498"/>
      <c r="R99" s="20">
        <v>0</v>
      </c>
    </row>
    <row r="100" spans="1:18" ht="13.5" customHeight="1" thickBot="1">
      <c r="A100" s="480"/>
      <c r="B100" s="482"/>
      <c r="C100" s="485"/>
      <c r="D100" s="615"/>
      <c r="E100" s="616"/>
      <c r="F100" s="499"/>
      <c r="G100" s="500"/>
      <c r="H100" s="500"/>
      <c r="I100" s="500"/>
      <c r="J100" s="500"/>
      <c r="K100" s="500"/>
      <c r="L100" s="500"/>
      <c r="M100" s="500"/>
      <c r="N100" s="500"/>
      <c r="O100" s="500"/>
      <c r="P100" s="500"/>
      <c r="Q100" s="501"/>
      <c r="R100" s="56"/>
    </row>
    <row r="101" spans="1:18" ht="14.1" customHeight="1" thickBot="1">
      <c r="A101" s="63">
        <f>SUM(R99:R101)</f>
        <v>0</v>
      </c>
      <c r="B101" s="483"/>
      <c r="C101" s="486"/>
      <c r="D101" s="617"/>
      <c r="E101" s="618"/>
      <c r="F101" s="505" t="s">
        <v>171</v>
      </c>
      <c r="G101" s="506"/>
      <c r="H101" s="506"/>
      <c r="I101" s="506"/>
      <c r="J101" s="506"/>
      <c r="K101" s="506"/>
      <c r="L101" s="506"/>
      <c r="M101" s="506"/>
      <c r="N101" s="506"/>
      <c r="O101" s="506"/>
      <c r="P101" s="506"/>
      <c r="Q101" s="507"/>
      <c r="R101" s="103">
        <f>'Project Subcontractor Budgets'!F55</f>
        <v>0</v>
      </c>
    </row>
    <row r="102" spans="1:18" ht="12.75" customHeight="1" thickBot="1">
      <c r="A102" s="479" t="s">
        <v>161</v>
      </c>
      <c r="B102" s="481" t="s">
        <v>158</v>
      </c>
      <c r="C102" s="484">
        <v>772951</v>
      </c>
      <c r="D102" s="613" t="s">
        <v>925</v>
      </c>
      <c r="E102" s="614"/>
      <c r="F102" s="493" t="s">
        <v>169</v>
      </c>
      <c r="G102" s="494"/>
      <c r="H102" s="494"/>
      <c r="I102" s="494"/>
      <c r="J102" s="494"/>
      <c r="K102" s="494"/>
      <c r="L102" s="494"/>
      <c r="M102" s="494"/>
      <c r="N102" s="494"/>
      <c r="O102" s="494"/>
      <c r="P102" s="494"/>
      <c r="Q102" s="495"/>
      <c r="R102" s="56"/>
    </row>
    <row r="103" spans="1:18" ht="12.75" hidden="1" customHeight="1">
      <c r="A103" s="480"/>
      <c r="B103" s="482"/>
      <c r="C103" s="485"/>
      <c r="D103" s="615"/>
      <c r="E103" s="616"/>
      <c r="F103" s="496"/>
      <c r="G103" s="497"/>
      <c r="H103" s="497"/>
      <c r="I103" s="497"/>
      <c r="J103" s="497"/>
      <c r="K103" s="497"/>
      <c r="L103" s="497"/>
      <c r="M103" s="497"/>
      <c r="N103" s="497"/>
      <c r="O103" s="497"/>
      <c r="P103" s="497"/>
      <c r="Q103" s="498"/>
      <c r="R103" s="20">
        <v>0</v>
      </c>
    </row>
    <row r="104" spans="1:18" ht="13.5" thickBot="1">
      <c r="A104" s="480"/>
      <c r="B104" s="482"/>
      <c r="C104" s="485"/>
      <c r="D104" s="615"/>
      <c r="E104" s="616"/>
      <c r="F104" s="499"/>
      <c r="G104" s="500"/>
      <c r="H104" s="500"/>
      <c r="I104" s="500"/>
      <c r="J104" s="500"/>
      <c r="K104" s="500"/>
      <c r="L104" s="500"/>
      <c r="M104" s="500"/>
      <c r="N104" s="500"/>
      <c r="O104" s="500"/>
      <c r="P104" s="500"/>
      <c r="Q104" s="501"/>
      <c r="R104" s="56"/>
    </row>
    <row r="105" spans="1:18" ht="14.1" customHeight="1" thickBot="1">
      <c r="A105" s="39">
        <f>SUM(R103:R105)</f>
        <v>0</v>
      </c>
      <c r="B105" s="483"/>
      <c r="C105" s="486"/>
      <c r="D105" s="617"/>
      <c r="E105" s="618"/>
      <c r="F105" s="502" t="s">
        <v>170</v>
      </c>
      <c r="G105" s="503"/>
      <c r="H105" s="503"/>
      <c r="I105" s="503"/>
      <c r="J105" s="503"/>
      <c r="K105" s="503"/>
      <c r="L105" s="503"/>
      <c r="M105" s="503"/>
      <c r="N105" s="503"/>
      <c r="O105" s="503"/>
      <c r="P105" s="503"/>
      <c r="Q105" s="504"/>
      <c r="R105" s="103">
        <f>'Project Subcontractor Budgets'!F54</f>
        <v>0</v>
      </c>
    </row>
    <row r="106" spans="1:18" ht="15" customHeight="1" thickBot="1">
      <c r="A106" s="38" t="s">
        <v>68</v>
      </c>
      <c r="B106" s="37" t="s">
        <v>85</v>
      </c>
      <c r="C106" s="23" t="s">
        <v>60</v>
      </c>
      <c r="D106" s="462">
        <v>23</v>
      </c>
      <c r="E106" s="463"/>
      <c r="F106" s="464" t="s">
        <v>111</v>
      </c>
      <c r="G106" s="465"/>
      <c r="H106" s="465"/>
      <c r="I106" s="465"/>
      <c r="J106" s="465"/>
      <c r="K106" s="465"/>
      <c r="L106" s="465"/>
      <c r="M106" s="465"/>
      <c r="N106" s="465"/>
      <c r="O106" s="465"/>
      <c r="P106" s="465"/>
      <c r="Q106" s="466"/>
      <c r="R106" s="24">
        <f>SUM('Proposal Budget Year 3'!R106*1.03)</f>
        <v>0</v>
      </c>
    </row>
    <row r="107" spans="1:18" ht="11.25" customHeight="1" thickBot="1">
      <c r="A107" s="39">
        <f>R106</f>
        <v>0</v>
      </c>
      <c r="B107" s="467"/>
      <c r="C107" s="467"/>
      <c r="D107" s="467"/>
      <c r="E107" s="467"/>
      <c r="F107" s="467"/>
      <c r="G107" s="467"/>
      <c r="H107" s="467"/>
      <c r="I107" s="467"/>
      <c r="J107" s="467"/>
      <c r="K107" s="467"/>
      <c r="L107" s="467"/>
      <c r="M107" s="467"/>
      <c r="N107" s="467"/>
      <c r="O107" s="467"/>
      <c r="P107" s="467"/>
      <c r="Q107" s="468"/>
      <c r="R107" s="68"/>
    </row>
    <row r="108" spans="1:18" ht="12" customHeight="1" thickBot="1">
      <c r="A108" s="469"/>
      <c r="B108" s="470"/>
      <c r="C108" s="473" t="s">
        <v>121</v>
      </c>
      <c r="D108" s="474"/>
      <c r="E108" s="474"/>
      <c r="F108" s="474"/>
      <c r="G108" s="474"/>
      <c r="H108" s="474"/>
      <c r="I108" s="474"/>
      <c r="J108" s="474"/>
      <c r="K108" s="474"/>
      <c r="L108" s="474"/>
      <c r="M108" s="474"/>
      <c r="N108" s="474"/>
      <c r="O108" s="474"/>
      <c r="P108" s="474"/>
      <c r="Q108" s="475"/>
      <c r="R108" s="68"/>
    </row>
    <row r="109" spans="1:18" ht="13.5" customHeight="1" thickBot="1">
      <c r="A109" s="471"/>
      <c r="B109" s="472"/>
      <c r="C109" s="476" t="s">
        <v>132</v>
      </c>
      <c r="D109" s="477"/>
      <c r="E109" s="477"/>
      <c r="F109" s="477"/>
      <c r="G109" s="477"/>
      <c r="H109" s="477"/>
      <c r="I109" s="477"/>
      <c r="J109" s="477"/>
      <c r="K109" s="477"/>
      <c r="L109" s="477"/>
      <c r="M109" s="477"/>
      <c r="N109" s="477"/>
      <c r="O109" s="477"/>
      <c r="P109" s="477"/>
      <c r="Q109" s="478"/>
      <c r="R109" s="69"/>
    </row>
    <row r="110" spans="1:18" ht="12.75" customHeight="1">
      <c r="A110" s="401" t="s">
        <v>227</v>
      </c>
      <c r="B110" s="64" t="s">
        <v>86</v>
      </c>
      <c r="C110" s="28" t="s">
        <v>112</v>
      </c>
      <c r="D110" s="449">
        <v>24</v>
      </c>
      <c r="E110" s="450"/>
      <c r="F110" s="451" t="s">
        <v>30</v>
      </c>
      <c r="G110" s="452"/>
      <c r="H110" s="452"/>
      <c r="I110" s="452"/>
      <c r="J110" s="452"/>
      <c r="K110" s="452"/>
      <c r="L110" s="452"/>
      <c r="M110" s="452"/>
      <c r="N110" s="452"/>
      <c r="O110" s="452"/>
      <c r="P110" s="452"/>
      <c r="Q110" s="453"/>
      <c r="R110" s="29">
        <v>0</v>
      </c>
    </row>
    <row r="111" spans="1:18">
      <c r="A111" s="406"/>
      <c r="B111" s="65" t="s">
        <v>87</v>
      </c>
      <c r="C111" s="25" t="s">
        <v>113</v>
      </c>
      <c r="D111" s="434">
        <f t="shared" ref="D111:D124" si="3">D110+1</f>
        <v>25</v>
      </c>
      <c r="E111" s="435"/>
      <c r="F111" s="436" t="s">
        <v>31</v>
      </c>
      <c r="G111" s="437"/>
      <c r="H111" s="437"/>
      <c r="I111" s="437"/>
      <c r="J111" s="437"/>
      <c r="K111" s="437"/>
      <c r="L111" s="437"/>
      <c r="M111" s="437"/>
      <c r="N111" s="437"/>
      <c r="O111" s="437"/>
      <c r="P111" s="437"/>
      <c r="Q111" s="438"/>
      <c r="R111" s="20">
        <v>0</v>
      </c>
    </row>
    <row r="112" spans="1:18">
      <c r="A112" s="406"/>
      <c r="B112" s="65" t="s">
        <v>88</v>
      </c>
      <c r="C112" s="25" t="s">
        <v>114</v>
      </c>
      <c r="D112" s="434">
        <f t="shared" si="3"/>
        <v>26</v>
      </c>
      <c r="E112" s="435"/>
      <c r="F112" s="436" t="s">
        <v>32</v>
      </c>
      <c r="G112" s="437"/>
      <c r="H112" s="437"/>
      <c r="I112" s="437"/>
      <c r="J112" s="437"/>
      <c r="K112" s="437"/>
      <c r="L112" s="437"/>
      <c r="M112" s="437"/>
      <c r="N112" s="437"/>
      <c r="O112" s="437"/>
      <c r="P112" s="437"/>
      <c r="Q112" s="438"/>
      <c r="R112" s="20">
        <v>0</v>
      </c>
    </row>
    <row r="113" spans="1:18">
      <c r="A113" s="406"/>
      <c r="B113" s="65" t="s">
        <v>89</v>
      </c>
      <c r="C113" s="26">
        <v>711171</v>
      </c>
      <c r="D113" s="434">
        <f t="shared" si="3"/>
        <v>27</v>
      </c>
      <c r="E113" s="435"/>
      <c r="F113" s="439" t="s">
        <v>33</v>
      </c>
      <c r="G113" s="440"/>
      <c r="H113" s="440"/>
      <c r="I113" s="440"/>
      <c r="J113" s="440"/>
      <c r="K113" s="440"/>
      <c r="L113" s="440"/>
      <c r="M113" s="440"/>
      <c r="N113" s="440"/>
      <c r="O113" s="440"/>
      <c r="P113" s="440"/>
      <c r="Q113" s="441"/>
      <c r="R113" s="20">
        <v>0</v>
      </c>
    </row>
    <row r="114" spans="1:18">
      <c r="A114" s="406"/>
      <c r="B114" s="65" t="s">
        <v>90</v>
      </c>
      <c r="C114" s="25" t="s">
        <v>115</v>
      </c>
      <c r="D114" s="434">
        <f t="shared" si="3"/>
        <v>28</v>
      </c>
      <c r="E114" s="435"/>
      <c r="F114" s="436" t="s">
        <v>34</v>
      </c>
      <c r="G114" s="437"/>
      <c r="H114" s="437"/>
      <c r="I114" s="437"/>
      <c r="J114" s="437"/>
      <c r="K114" s="437"/>
      <c r="L114" s="437"/>
      <c r="M114" s="437"/>
      <c r="N114" s="437"/>
      <c r="O114" s="437"/>
      <c r="P114" s="437"/>
      <c r="Q114" s="438"/>
      <c r="R114" s="20">
        <v>0</v>
      </c>
    </row>
    <row r="115" spans="1:18">
      <c r="A115" s="406"/>
      <c r="B115" s="65" t="s">
        <v>91</v>
      </c>
      <c r="C115" s="26">
        <v>773821</v>
      </c>
      <c r="D115" s="434">
        <f t="shared" si="3"/>
        <v>29</v>
      </c>
      <c r="E115" s="435"/>
      <c r="F115" s="439" t="s">
        <v>35</v>
      </c>
      <c r="G115" s="440"/>
      <c r="H115" s="440"/>
      <c r="I115" s="440"/>
      <c r="J115" s="440"/>
      <c r="K115" s="440"/>
      <c r="L115" s="440"/>
      <c r="M115" s="440"/>
      <c r="N115" s="440"/>
      <c r="O115" s="440"/>
      <c r="P115" s="440"/>
      <c r="Q115" s="441"/>
      <c r="R115" s="20">
        <v>0</v>
      </c>
    </row>
    <row r="116" spans="1:18">
      <c r="A116" s="406"/>
      <c r="B116" s="65" t="s">
        <v>244</v>
      </c>
      <c r="C116" s="26">
        <v>773810</v>
      </c>
      <c r="D116" s="434">
        <f>D115+1</f>
        <v>30</v>
      </c>
      <c r="E116" s="435"/>
      <c r="F116" s="454" t="s">
        <v>246</v>
      </c>
      <c r="G116" s="455"/>
      <c r="H116" s="455"/>
      <c r="I116" s="455"/>
      <c r="J116" s="455"/>
      <c r="K116" s="455"/>
      <c r="L116" s="455"/>
      <c r="M116" s="455"/>
      <c r="N116" s="455"/>
      <c r="O116" s="455"/>
      <c r="P116" s="455"/>
      <c r="Q116" s="456"/>
      <c r="R116" s="20">
        <v>0</v>
      </c>
    </row>
    <row r="117" spans="1:18" ht="22.5">
      <c r="A117" s="406"/>
      <c r="B117" s="287" t="s">
        <v>92</v>
      </c>
      <c r="C117" s="284" t="s">
        <v>277</v>
      </c>
      <c r="D117" s="457">
        <f>D116+1</f>
        <v>31</v>
      </c>
      <c r="E117" s="458"/>
      <c r="F117" s="459" t="s">
        <v>926</v>
      </c>
      <c r="G117" s="460"/>
      <c r="H117" s="460"/>
      <c r="I117" s="460"/>
      <c r="J117" s="460"/>
      <c r="K117" s="460"/>
      <c r="L117" s="460"/>
      <c r="M117" s="460"/>
      <c r="N117" s="460"/>
      <c r="O117" s="460"/>
      <c r="P117" s="460"/>
      <c r="Q117" s="461"/>
      <c r="R117" s="20">
        <v>0</v>
      </c>
    </row>
    <row r="118" spans="1:18">
      <c r="A118" s="406"/>
      <c r="B118" s="65" t="s">
        <v>93</v>
      </c>
      <c r="C118" s="26">
        <v>711196</v>
      </c>
      <c r="D118" s="434">
        <f t="shared" si="3"/>
        <v>32</v>
      </c>
      <c r="E118" s="435"/>
      <c r="F118" s="439" t="s">
        <v>39</v>
      </c>
      <c r="G118" s="440"/>
      <c r="H118" s="440"/>
      <c r="I118" s="440"/>
      <c r="J118" s="440"/>
      <c r="K118" s="440"/>
      <c r="L118" s="440"/>
      <c r="M118" s="440"/>
      <c r="N118" s="440"/>
      <c r="O118" s="440"/>
      <c r="P118" s="440"/>
      <c r="Q118" s="441"/>
      <c r="R118" s="20">
        <v>0</v>
      </c>
    </row>
    <row r="119" spans="1:18">
      <c r="A119" s="406"/>
      <c r="B119" s="65" t="s">
        <v>94</v>
      </c>
      <c r="C119" s="25" t="s">
        <v>116</v>
      </c>
      <c r="D119" s="434">
        <f t="shared" si="3"/>
        <v>33</v>
      </c>
      <c r="E119" s="435"/>
      <c r="F119" s="439" t="s">
        <v>41</v>
      </c>
      <c r="G119" s="440"/>
      <c r="H119" s="440"/>
      <c r="I119" s="440"/>
      <c r="J119" s="440"/>
      <c r="K119" s="440"/>
      <c r="L119" s="440"/>
      <c r="M119" s="440"/>
      <c r="N119" s="440"/>
      <c r="O119" s="440"/>
      <c r="P119" s="440"/>
      <c r="Q119" s="441"/>
      <c r="R119" s="20">
        <v>0</v>
      </c>
    </row>
    <row r="120" spans="1:18">
      <c r="A120" s="432">
        <f>R125</f>
        <v>0</v>
      </c>
      <c r="B120" s="65" t="s">
        <v>95</v>
      </c>
      <c r="C120" s="25" t="s">
        <v>117</v>
      </c>
      <c r="D120" s="434">
        <f t="shared" si="3"/>
        <v>34</v>
      </c>
      <c r="E120" s="435"/>
      <c r="F120" s="436" t="s">
        <v>43</v>
      </c>
      <c r="G120" s="437"/>
      <c r="H120" s="437"/>
      <c r="I120" s="437"/>
      <c r="J120" s="437"/>
      <c r="K120" s="437"/>
      <c r="L120" s="437"/>
      <c r="M120" s="437"/>
      <c r="N120" s="437"/>
      <c r="O120" s="437"/>
      <c r="P120" s="437"/>
      <c r="Q120" s="438"/>
      <c r="R120" s="20">
        <v>0</v>
      </c>
    </row>
    <row r="121" spans="1:18">
      <c r="A121" s="432"/>
      <c r="B121" s="65" t="s">
        <v>96</v>
      </c>
      <c r="C121" s="25" t="s">
        <v>118</v>
      </c>
      <c r="D121" s="434">
        <f t="shared" si="3"/>
        <v>35</v>
      </c>
      <c r="E121" s="435"/>
      <c r="F121" s="439" t="s">
        <v>245</v>
      </c>
      <c r="G121" s="440"/>
      <c r="H121" s="440"/>
      <c r="I121" s="440"/>
      <c r="J121" s="440"/>
      <c r="K121" s="440"/>
      <c r="L121" s="440"/>
      <c r="M121" s="440"/>
      <c r="N121" s="440"/>
      <c r="O121" s="440"/>
      <c r="P121" s="440"/>
      <c r="Q121" s="441"/>
      <c r="R121" s="20">
        <v>0</v>
      </c>
    </row>
    <row r="122" spans="1:18">
      <c r="A122" s="432"/>
      <c r="B122" s="65" t="s">
        <v>97</v>
      </c>
      <c r="C122" s="25" t="s">
        <v>119</v>
      </c>
      <c r="D122" s="434">
        <f t="shared" si="3"/>
        <v>36</v>
      </c>
      <c r="E122" s="435"/>
      <c r="F122" s="439" t="s">
        <v>9</v>
      </c>
      <c r="G122" s="440"/>
      <c r="H122" s="440"/>
      <c r="I122" s="440"/>
      <c r="J122" s="440"/>
      <c r="K122" s="440"/>
      <c r="L122" s="440"/>
      <c r="M122" s="440"/>
      <c r="N122" s="440"/>
      <c r="O122" s="440"/>
      <c r="P122" s="440"/>
      <c r="Q122" s="441"/>
      <c r="R122" s="20">
        <v>0</v>
      </c>
    </row>
    <row r="123" spans="1:18">
      <c r="A123" s="432"/>
      <c r="B123" s="65" t="s">
        <v>98</v>
      </c>
      <c r="C123" s="26">
        <v>711440</v>
      </c>
      <c r="D123" s="434">
        <f t="shared" si="3"/>
        <v>37</v>
      </c>
      <c r="E123" s="435"/>
      <c r="F123" s="436" t="s">
        <v>120</v>
      </c>
      <c r="G123" s="437"/>
      <c r="H123" s="437"/>
      <c r="I123" s="437"/>
      <c r="J123" s="437"/>
      <c r="K123" s="437"/>
      <c r="L123" s="437"/>
      <c r="M123" s="437"/>
      <c r="N123" s="437"/>
      <c r="O123" s="437"/>
      <c r="P123" s="437"/>
      <c r="Q123" s="438"/>
      <c r="R123" s="20">
        <v>0</v>
      </c>
    </row>
    <row r="124" spans="1:18" ht="13.5" thickBot="1">
      <c r="A124" s="432"/>
      <c r="B124" s="41" t="s">
        <v>123</v>
      </c>
      <c r="C124" s="27" t="s">
        <v>62</v>
      </c>
      <c r="D124" s="434">
        <f t="shared" si="3"/>
        <v>38</v>
      </c>
      <c r="E124" s="435"/>
      <c r="F124" s="444" t="s">
        <v>50</v>
      </c>
      <c r="G124" s="445"/>
      <c r="H124" s="445"/>
      <c r="I124" s="445"/>
      <c r="J124" s="445"/>
      <c r="K124" s="445"/>
      <c r="L124" s="445"/>
      <c r="M124" s="445"/>
      <c r="N124" s="445"/>
      <c r="O124" s="445"/>
      <c r="P124" s="445"/>
      <c r="Q124" s="446"/>
      <c r="R124" s="21">
        <v>0</v>
      </c>
    </row>
    <row r="125" spans="1:18" ht="15" customHeight="1" thickBot="1">
      <c r="A125" s="433"/>
      <c r="B125" s="398" t="s">
        <v>136</v>
      </c>
      <c r="C125" s="398"/>
      <c r="D125" s="398"/>
      <c r="E125" s="398"/>
      <c r="F125" s="398"/>
      <c r="G125" s="398"/>
      <c r="H125" s="398"/>
      <c r="I125" s="398"/>
      <c r="J125" s="398"/>
      <c r="K125" s="398"/>
      <c r="L125" s="398"/>
      <c r="M125" s="398"/>
      <c r="N125" s="398"/>
      <c r="O125" s="398"/>
      <c r="P125" s="398"/>
      <c r="Q125" s="447"/>
      <c r="R125" s="53">
        <f>SUM(R110:R124)</f>
        <v>0</v>
      </c>
    </row>
    <row r="126" spans="1:18" s="163" customFormat="1" ht="20.25" customHeight="1" thickBot="1">
      <c r="A126" s="401" t="s">
        <v>228</v>
      </c>
      <c r="B126" s="404" t="s">
        <v>145</v>
      </c>
      <c r="C126" s="404"/>
      <c r="D126" s="404"/>
      <c r="E126" s="404"/>
      <c r="F126" s="404"/>
      <c r="G126" s="404"/>
      <c r="H126" s="404"/>
      <c r="I126" s="404"/>
      <c r="J126" s="404"/>
      <c r="K126" s="404"/>
      <c r="L126" s="404"/>
      <c r="M126" s="404"/>
      <c r="N126" s="404"/>
      <c r="O126" s="404"/>
      <c r="P126" s="404"/>
      <c r="Q126" s="404"/>
      <c r="R126" s="405"/>
    </row>
    <row r="127" spans="1:18" ht="13.5" thickBot="1">
      <c r="A127" s="406"/>
      <c r="B127" s="408" t="s">
        <v>99</v>
      </c>
      <c r="C127" s="410" t="s">
        <v>29</v>
      </c>
      <c r="D127" s="413" t="s">
        <v>240</v>
      </c>
      <c r="E127" s="413"/>
      <c r="F127" s="413"/>
      <c r="G127" s="413"/>
      <c r="H127" s="413"/>
      <c r="I127" s="413"/>
      <c r="J127" s="413"/>
      <c r="K127" s="413"/>
      <c r="L127" s="413"/>
      <c r="M127" s="413"/>
      <c r="N127" s="413"/>
      <c r="O127" s="414"/>
      <c r="P127" s="414"/>
      <c r="Q127" s="415"/>
      <c r="R127" s="57"/>
    </row>
    <row r="128" spans="1:18">
      <c r="A128" s="406"/>
      <c r="B128" s="409"/>
      <c r="C128" s="411"/>
      <c r="D128" s="419" t="s">
        <v>53</v>
      </c>
      <c r="E128" s="420"/>
      <c r="F128" s="421"/>
      <c r="G128" s="421"/>
      <c r="H128" s="421"/>
      <c r="I128" s="421"/>
      <c r="J128" s="421"/>
      <c r="K128" s="421"/>
      <c r="L128" s="421"/>
      <c r="M128" s="421"/>
      <c r="N128" s="422"/>
      <c r="O128" s="423"/>
      <c r="P128" s="424"/>
      <c r="Q128" s="425"/>
      <c r="R128" s="58"/>
    </row>
    <row r="129" spans="1:18">
      <c r="A129" s="406"/>
      <c r="B129" s="409"/>
      <c r="C129" s="411"/>
      <c r="D129" s="426" t="s">
        <v>6</v>
      </c>
      <c r="E129" s="427"/>
      <c r="F129" s="428"/>
      <c r="G129" s="428"/>
      <c r="H129" s="428"/>
      <c r="I129" s="428"/>
      <c r="J129" s="428"/>
      <c r="K129" s="428"/>
      <c r="L129" s="428"/>
      <c r="M129" s="428"/>
      <c r="N129" s="429"/>
      <c r="O129" s="430" t="s">
        <v>142</v>
      </c>
      <c r="P129" s="430"/>
      <c r="Q129" s="431"/>
      <c r="R129" s="72">
        <v>0</v>
      </c>
    </row>
    <row r="130" spans="1:18" ht="13.5" thickBot="1">
      <c r="A130" s="39">
        <f>R129</f>
        <v>0</v>
      </c>
      <c r="B130" s="416"/>
      <c r="C130" s="412"/>
      <c r="D130" s="391" t="s">
        <v>8</v>
      </c>
      <c r="E130" s="392"/>
      <c r="F130" s="393"/>
      <c r="G130" s="393"/>
      <c r="H130" s="393"/>
      <c r="I130" s="393"/>
      <c r="J130" s="393"/>
      <c r="K130" s="393"/>
      <c r="L130" s="393"/>
      <c r="M130" s="393"/>
      <c r="N130" s="394"/>
      <c r="O130" s="395"/>
      <c r="P130" s="396"/>
      <c r="Q130" s="397"/>
      <c r="R130" s="59"/>
    </row>
    <row r="131" spans="1:18" s="164" customFormat="1" ht="16.5" customHeight="1" thickBot="1">
      <c r="A131" s="619" t="s">
        <v>141</v>
      </c>
      <c r="B131" s="399"/>
      <c r="C131" s="399"/>
      <c r="D131" s="399"/>
      <c r="E131" s="399"/>
      <c r="F131" s="399"/>
      <c r="G131" s="399"/>
      <c r="H131" s="399"/>
      <c r="I131" s="399"/>
      <c r="J131" s="399"/>
      <c r="K131" s="399"/>
      <c r="L131" s="399"/>
      <c r="M131" s="399"/>
      <c r="N131" s="399"/>
      <c r="O131" s="399"/>
      <c r="P131" s="399"/>
      <c r="Q131" s="620"/>
      <c r="R131" s="52">
        <f>(R73+R97+R125+R129) + SUM(R101:R106)</f>
        <v>0</v>
      </c>
    </row>
    <row r="132" spans="1:18" s="163" customFormat="1" ht="15.75" customHeight="1" thickBot="1">
      <c r="A132" s="401" t="s">
        <v>69</v>
      </c>
      <c r="B132" s="403" t="s">
        <v>143</v>
      </c>
      <c r="C132" s="404"/>
      <c r="D132" s="404"/>
      <c r="E132" s="404"/>
      <c r="F132" s="404"/>
      <c r="G132" s="404"/>
      <c r="H132" s="404"/>
      <c r="I132" s="404"/>
      <c r="J132" s="404"/>
      <c r="K132" s="404"/>
      <c r="L132" s="404"/>
      <c r="M132" s="404"/>
      <c r="N132" s="404"/>
      <c r="O132" s="404"/>
      <c r="P132" s="404"/>
      <c r="Q132" s="404"/>
      <c r="R132" s="405"/>
    </row>
    <row r="133" spans="1:18" ht="15" customHeight="1" thickBot="1">
      <c r="A133" s="406"/>
      <c r="B133" s="408" t="s">
        <v>100</v>
      </c>
      <c r="C133" s="410">
        <v>757003</v>
      </c>
      <c r="D133" s="382" t="s">
        <v>122</v>
      </c>
      <c r="E133" s="383"/>
      <c r="F133" s="384"/>
      <c r="G133" s="417">
        <f>'Project Budget Overview'!D11</f>
        <v>0</v>
      </c>
      <c r="H133" s="418"/>
      <c r="I133" s="612" t="s">
        <v>17</v>
      </c>
      <c r="J133" s="380"/>
      <c r="K133" s="380"/>
      <c r="L133" s="380"/>
      <c r="M133" s="380"/>
      <c r="N133" s="380"/>
      <c r="O133" s="380"/>
      <c r="P133" s="380"/>
      <c r="Q133" s="381"/>
      <c r="R133" s="44">
        <f>R131</f>
        <v>0</v>
      </c>
    </row>
    <row r="134" spans="1:18" ht="15" customHeight="1" thickBot="1">
      <c r="A134" s="406"/>
      <c r="B134" s="416"/>
      <c r="C134" s="412"/>
      <c r="D134" s="382" t="s">
        <v>154</v>
      </c>
      <c r="E134" s="383"/>
      <c r="F134" s="384"/>
      <c r="G134" s="385">
        <f>'Project Budget Overview'!D10</f>
        <v>0</v>
      </c>
      <c r="H134" s="386"/>
      <c r="I134" s="386"/>
      <c r="J134" s="387"/>
      <c r="K134" s="388" t="s">
        <v>155</v>
      </c>
      <c r="L134" s="389"/>
      <c r="M134" s="389"/>
      <c r="N134" s="389"/>
      <c r="O134" s="389"/>
      <c r="P134" s="389"/>
      <c r="Q134" s="390"/>
      <c r="R134" s="148">
        <f>R133*G133</f>
        <v>0</v>
      </c>
    </row>
    <row r="135" spans="1:18" ht="13.5" hidden="1" thickBot="1">
      <c r="A135" s="92"/>
      <c r="B135" s="93"/>
      <c r="C135" s="94"/>
      <c r="D135" s="4"/>
      <c r="E135" s="4"/>
      <c r="F135" s="1"/>
      <c r="G135" s="1"/>
      <c r="H135" s="1"/>
      <c r="I135" s="1"/>
      <c r="J135" s="370"/>
      <c r="K135" s="370"/>
      <c r="L135" s="99"/>
      <c r="M135" s="371"/>
      <c r="N135" s="371"/>
      <c r="O135" s="1"/>
      <c r="P135" s="1"/>
      <c r="Q135" s="40"/>
      <c r="R135" s="45"/>
    </row>
    <row r="136" spans="1:18" ht="13.5" hidden="1" thickBot="1">
      <c r="A136" s="95">
        <f>R137</f>
        <v>0</v>
      </c>
      <c r="B136" s="93"/>
      <c r="C136" s="94"/>
      <c r="D136" s="1"/>
      <c r="E136" s="1"/>
      <c r="F136" s="1"/>
      <c r="G136" s="1"/>
      <c r="H136" s="1"/>
      <c r="I136" s="1"/>
      <c r="J136" s="370"/>
      <c r="K136" s="370"/>
      <c r="L136" s="99"/>
      <c r="M136" s="371"/>
      <c r="N136" s="371"/>
      <c r="O136" s="1"/>
      <c r="P136" s="1"/>
      <c r="Q136" s="100"/>
      <c r="R136" s="96"/>
    </row>
    <row r="137" spans="1:18" ht="13.5" thickBot="1">
      <c r="A137" s="73">
        <f>R137</f>
        <v>0</v>
      </c>
      <c r="B137" s="372" t="s">
        <v>139</v>
      </c>
      <c r="C137" s="398"/>
      <c r="D137" s="398"/>
      <c r="E137" s="398"/>
      <c r="F137" s="398"/>
      <c r="G137" s="398"/>
      <c r="H137" s="398"/>
      <c r="I137" s="398"/>
      <c r="J137" s="398"/>
      <c r="K137" s="398"/>
      <c r="L137" s="398"/>
      <c r="M137" s="398"/>
      <c r="N137" s="398"/>
      <c r="O137" s="398"/>
      <c r="P137" s="398"/>
      <c r="Q137" s="400"/>
      <c r="R137" s="97">
        <f>R134</f>
        <v>0</v>
      </c>
    </row>
    <row r="138" spans="1:18" s="163" customFormat="1" ht="13.5" thickBot="1">
      <c r="A138" s="43"/>
      <c r="B138" s="375" t="s">
        <v>144</v>
      </c>
      <c r="C138" s="376"/>
      <c r="D138" s="376"/>
      <c r="E138" s="376"/>
      <c r="F138" s="376"/>
      <c r="G138" s="376"/>
      <c r="H138" s="376"/>
      <c r="I138" s="376"/>
      <c r="J138" s="376"/>
      <c r="K138" s="376"/>
      <c r="L138" s="376"/>
      <c r="M138" s="376"/>
      <c r="N138" s="376"/>
      <c r="O138" s="376"/>
      <c r="P138" s="376"/>
      <c r="Q138" s="377"/>
      <c r="R138" s="51">
        <f>SUM(R131,R137)</f>
        <v>0</v>
      </c>
    </row>
  </sheetData>
  <mergeCells count="224">
    <mergeCell ref="F86:Q86"/>
    <mergeCell ref="D87:E87"/>
    <mergeCell ref="F87:Q87"/>
    <mergeCell ref="E5:F5"/>
    <mergeCell ref="G5:R5"/>
    <mergeCell ref="G43:J43"/>
    <mergeCell ref="G45:J45"/>
    <mergeCell ref="G56:J56"/>
    <mergeCell ref="G58:J58"/>
    <mergeCell ref="G6:R6"/>
    <mergeCell ref="G7:J7"/>
    <mergeCell ref="G9:J9"/>
    <mergeCell ref="G11:J11"/>
    <mergeCell ref="G13:J13"/>
    <mergeCell ref="G15:J15"/>
    <mergeCell ref="G17:J17"/>
    <mergeCell ref="G19:J19"/>
    <mergeCell ref="G21:J21"/>
    <mergeCell ref="D8:K8"/>
    <mergeCell ref="D10:K10"/>
    <mergeCell ref="D12:K12"/>
    <mergeCell ref="B73:Q73"/>
    <mergeCell ref="D82:E82"/>
    <mergeCell ref="F79:Q79"/>
    <mergeCell ref="F88:Q88"/>
    <mergeCell ref="B83:B88"/>
    <mergeCell ref="D88:E88"/>
    <mergeCell ref="D116:E116"/>
    <mergeCell ref="F116:Q116"/>
    <mergeCell ref="B61:Q61"/>
    <mergeCell ref="B62:Q62"/>
    <mergeCell ref="B63:B69"/>
    <mergeCell ref="D63:R63"/>
    <mergeCell ref="D64:E64"/>
    <mergeCell ref="G64:Q64"/>
    <mergeCell ref="D65:E65"/>
    <mergeCell ref="G65:Q65"/>
    <mergeCell ref="D66:E66"/>
    <mergeCell ref="G66:Q66"/>
    <mergeCell ref="D67:E67"/>
    <mergeCell ref="G67:Q67"/>
    <mergeCell ref="D68:E68"/>
    <mergeCell ref="G68:Q68"/>
    <mergeCell ref="F92:Q92"/>
    <mergeCell ref="D84:E84"/>
    <mergeCell ref="D89:E89"/>
    <mergeCell ref="F89:Q89"/>
    <mergeCell ref="F76:Q76"/>
    <mergeCell ref="A7:A35"/>
    <mergeCell ref="A36:A73"/>
    <mergeCell ref="D47:R47"/>
    <mergeCell ref="D57:K57"/>
    <mergeCell ref="D59:K59"/>
    <mergeCell ref="D38:K38"/>
    <mergeCell ref="D14:K14"/>
    <mergeCell ref="D16:K16"/>
    <mergeCell ref="D18:K18"/>
    <mergeCell ref="D20:K20"/>
    <mergeCell ref="D22:K22"/>
    <mergeCell ref="D24:K24"/>
    <mergeCell ref="D26:K26"/>
    <mergeCell ref="D28:K28"/>
    <mergeCell ref="D30:K30"/>
    <mergeCell ref="D32:K32"/>
    <mergeCell ref="D34:K34"/>
    <mergeCell ref="D36:K36"/>
    <mergeCell ref="D49:K49"/>
    <mergeCell ref="D51:K51"/>
    <mergeCell ref="G37:J37"/>
    <mergeCell ref="G39:J39"/>
    <mergeCell ref="G41:J41"/>
    <mergeCell ref="B7:B59"/>
    <mergeCell ref="F118:Q118"/>
    <mergeCell ref="F119:Q119"/>
    <mergeCell ref="F106:Q106"/>
    <mergeCell ref="D117:E117"/>
    <mergeCell ref="D118:E118"/>
    <mergeCell ref="F120:Q120"/>
    <mergeCell ref="C109:Q109"/>
    <mergeCell ref="B125:Q125"/>
    <mergeCell ref="F95:Q95"/>
    <mergeCell ref="F96:Q96"/>
    <mergeCell ref="D119:E119"/>
    <mergeCell ref="D106:E106"/>
    <mergeCell ref="D95:E95"/>
    <mergeCell ref="D96:E96"/>
    <mergeCell ref="F98:Q100"/>
    <mergeCell ref="F101:Q101"/>
    <mergeCell ref="F105:Q105"/>
    <mergeCell ref="B107:Q107"/>
    <mergeCell ref="A108:B109"/>
    <mergeCell ref="C108:Q108"/>
    <mergeCell ref="A98:A100"/>
    <mergeCell ref="B98:B101"/>
    <mergeCell ref="O130:Q130"/>
    <mergeCell ref="O128:Q128"/>
    <mergeCell ref="A120:A125"/>
    <mergeCell ref="D120:E120"/>
    <mergeCell ref="F123:Q123"/>
    <mergeCell ref="D128:E128"/>
    <mergeCell ref="F128:N128"/>
    <mergeCell ref="D129:E129"/>
    <mergeCell ref="F129:N129"/>
    <mergeCell ref="D130:E130"/>
    <mergeCell ref="F130:N130"/>
    <mergeCell ref="D122:E122"/>
    <mergeCell ref="F121:Q121"/>
    <mergeCell ref="F122:Q122"/>
    <mergeCell ref="D127:N127"/>
    <mergeCell ref="O127:Q127"/>
    <mergeCell ref="B138:Q138"/>
    <mergeCell ref="J135:K135"/>
    <mergeCell ref="M135:N135"/>
    <mergeCell ref="J136:K136"/>
    <mergeCell ref="M136:N136"/>
    <mergeCell ref="B137:Q137"/>
    <mergeCell ref="A110:A119"/>
    <mergeCell ref="D110:E110"/>
    <mergeCell ref="D111:E111"/>
    <mergeCell ref="D112:E112"/>
    <mergeCell ref="D113:E113"/>
    <mergeCell ref="D114:E114"/>
    <mergeCell ref="D115:E115"/>
    <mergeCell ref="D123:E123"/>
    <mergeCell ref="F110:Q110"/>
    <mergeCell ref="B132:R132"/>
    <mergeCell ref="G133:H133"/>
    <mergeCell ref="A132:A134"/>
    <mergeCell ref="B133:B134"/>
    <mergeCell ref="C133:C134"/>
    <mergeCell ref="D133:F133"/>
    <mergeCell ref="D134:F134"/>
    <mergeCell ref="G134:J134"/>
    <mergeCell ref="A126:A129"/>
    <mergeCell ref="K134:Q134"/>
    <mergeCell ref="I133:Q133"/>
    <mergeCell ref="C98:C101"/>
    <mergeCell ref="D98:E101"/>
    <mergeCell ref="A102:A104"/>
    <mergeCell ref="B102:B105"/>
    <mergeCell ref="C102:C105"/>
    <mergeCell ref="D102:E105"/>
    <mergeCell ref="B97:Q97"/>
    <mergeCell ref="A131:Q131"/>
    <mergeCell ref="D124:E124"/>
    <mergeCell ref="D121:E121"/>
    <mergeCell ref="F102:Q104"/>
    <mergeCell ref="B126:R126"/>
    <mergeCell ref="B127:B130"/>
    <mergeCell ref="C127:C130"/>
    <mergeCell ref="O129:Q129"/>
    <mergeCell ref="F111:Q111"/>
    <mergeCell ref="F112:Q112"/>
    <mergeCell ref="F113:Q113"/>
    <mergeCell ref="F114:Q114"/>
    <mergeCell ref="F115:Q115"/>
    <mergeCell ref="F117:Q117"/>
    <mergeCell ref="F124:Q124"/>
    <mergeCell ref="A74:A90"/>
    <mergeCell ref="D74:R74"/>
    <mergeCell ref="D75:E75"/>
    <mergeCell ref="D76:E76"/>
    <mergeCell ref="D77:E77"/>
    <mergeCell ref="F90:Q90"/>
    <mergeCell ref="F91:Q91"/>
    <mergeCell ref="C85:C86"/>
    <mergeCell ref="D90:E90"/>
    <mergeCell ref="A91:A97"/>
    <mergeCell ref="D91:E91"/>
    <mergeCell ref="D92:E92"/>
    <mergeCell ref="D93:E93"/>
    <mergeCell ref="F85:Q85"/>
    <mergeCell ref="D85:E86"/>
    <mergeCell ref="D80:E80"/>
    <mergeCell ref="F80:Q80"/>
    <mergeCell ref="D81:E81"/>
    <mergeCell ref="F81:Q81"/>
    <mergeCell ref="D94:E94"/>
    <mergeCell ref="F93:Q93"/>
    <mergeCell ref="D83:E83"/>
    <mergeCell ref="F94:Q94"/>
    <mergeCell ref="F75:Q75"/>
    <mergeCell ref="G29:J29"/>
    <mergeCell ref="G31:J31"/>
    <mergeCell ref="G33:J33"/>
    <mergeCell ref="G35:J35"/>
    <mergeCell ref="G48:J48"/>
    <mergeCell ref="G50:J50"/>
    <mergeCell ref="F82:Q82"/>
    <mergeCell ref="D78:E78"/>
    <mergeCell ref="D79:E79"/>
    <mergeCell ref="F77:Q77"/>
    <mergeCell ref="F78:Q78"/>
    <mergeCell ref="B60:D60"/>
    <mergeCell ref="K60:R60"/>
    <mergeCell ref="G69:Q69"/>
    <mergeCell ref="C69:E69"/>
    <mergeCell ref="D70:Q70"/>
    <mergeCell ref="B71:Q71"/>
    <mergeCell ref="C72:Q72"/>
    <mergeCell ref="F83:Q83"/>
    <mergeCell ref="F84:Q84"/>
    <mergeCell ref="A1:R1"/>
    <mergeCell ref="A2:B2"/>
    <mergeCell ref="C2:I2"/>
    <mergeCell ref="L2:R2"/>
    <mergeCell ref="A3:B3"/>
    <mergeCell ref="C3:F3"/>
    <mergeCell ref="G3:K3"/>
    <mergeCell ref="L3:N3"/>
    <mergeCell ref="O3:Q3"/>
    <mergeCell ref="D40:K40"/>
    <mergeCell ref="D42:K42"/>
    <mergeCell ref="D44:K44"/>
    <mergeCell ref="D46:K46"/>
    <mergeCell ref="D53:K53"/>
    <mergeCell ref="D55:K55"/>
    <mergeCell ref="G52:J52"/>
    <mergeCell ref="G54:J54"/>
    <mergeCell ref="D4:J4"/>
    <mergeCell ref="B78:B82"/>
    <mergeCell ref="G23:J23"/>
    <mergeCell ref="G25:J25"/>
    <mergeCell ref="G27:J27"/>
  </mergeCells>
  <pageMargins left="0.5" right="0.5" top="0.5" bottom="0.5" header="0.5" footer="0.5"/>
  <pageSetup scale="35" orientation="portrait" r:id="rId1"/>
  <headerFooter alignWithMargins="0">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38"/>
  <sheetViews>
    <sheetView zoomScaleNormal="100" workbookViewId="0">
      <selection activeCell="C88" sqref="C88"/>
    </sheetView>
  </sheetViews>
  <sheetFormatPr defaultColWidth="9.140625" defaultRowHeight="12.75"/>
  <cols>
    <col min="1" max="1" width="20.85546875" style="165" customWidth="1"/>
    <col min="2" max="2" width="36.42578125" style="161" customWidth="1"/>
    <col min="3" max="3" width="16.42578125" style="161" customWidth="1"/>
    <col min="4" max="4" width="3.42578125" style="166" customWidth="1"/>
    <col min="5" max="5" width="5.140625" style="161" customWidth="1"/>
    <col min="6" max="6" width="7" style="161" customWidth="1"/>
    <col min="7" max="7" width="6" style="161" customWidth="1"/>
    <col min="8" max="8" width="9.140625" style="161" customWidth="1"/>
    <col min="9" max="9" width="9.140625" style="161"/>
    <col min="10" max="10" width="6.85546875" style="161" customWidth="1"/>
    <col min="11" max="11" width="14.140625" style="161" customWidth="1"/>
    <col min="12" max="12" width="9.140625" style="161" customWidth="1"/>
    <col min="13" max="13" width="8" style="161" customWidth="1"/>
    <col min="14" max="14" width="11.140625" style="161" bestFit="1" customWidth="1"/>
    <col min="15" max="16" width="12.42578125" style="161" customWidth="1"/>
    <col min="17" max="17" width="13.85546875" style="161" customWidth="1"/>
    <col min="18" max="18" width="15.42578125" style="161" customWidth="1"/>
    <col min="19" max="16384" width="9.140625" style="161"/>
  </cols>
  <sheetData>
    <row r="1" spans="1:18" s="159" customFormat="1" ht="20.100000000000001" customHeight="1" thickBot="1">
      <c r="A1" s="565" t="s">
        <v>25</v>
      </c>
      <c r="B1" s="566"/>
      <c r="C1" s="566"/>
      <c r="D1" s="566"/>
      <c r="E1" s="566"/>
      <c r="F1" s="566"/>
      <c r="G1" s="566"/>
      <c r="H1" s="566"/>
      <c r="I1" s="566"/>
      <c r="J1" s="566"/>
      <c r="K1" s="566"/>
      <c r="L1" s="566"/>
      <c r="M1" s="566"/>
      <c r="N1" s="566"/>
      <c r="O1" s="566"/>
      <c r="P1" s="566"/>
      <c r="Q1" s="566"/>
      <c r="R1" s="567"/>
    </row>
    <row r="2" spans="1:18" s="159" customFormat="1" ht="20.100000000000001" customHeight="1" thickBot="1">
      <c r="A2" s="568" t="s">
        <v>10</v>
      </c>
      <c r="B2" s="569"/>
      <c r="C2" s="348">
        <f>'Project Budget Overview'!D4</f>
        <v>0</v>
      </c>
      <c r="D2" s="349"/>
      <c r="E2" s="349"/>
      <c r="F2" s="349"/>
      <c r="G2" s="349"/>
      <c r="H2" s="349"/>
      <c r="I2" s="570"/>
      <c r="J2" s="67"/>
      <c r="K2" s="126" t="s">
        <v>11</v>
      </c>
      <c r="L2" s="348">
        <f>'Project Budget Overview'!D6</f>
        <v>0</v>
      </c>
      <c r="M2" s="349"/>
      <c r="N2" s="349"/>
      <c r="O2" s="349"/>
      <c r="P2" s="349"/>
      <c r="Q2" s="349"/>
      <c r="R2" s="570"/>
    </row>
    <row r="3" spans="1:18" s="159" customFormat="1" ht="20.100000000000001" customHeight="1" thickBot="1">
      <c r="A3" s="568" t="s">
        <v>129</v>
      </c>
      <c r="B3" s="569"/>
      <c r="C3" s="571">
        <f>'Project Budget Overview'!D19</f>
        <v>0</v>
      </c>
      <c r="D3" s="572"/>
      <c r="E3" s="572"/>
      <c r="F3" s="573"/>
      <c r="G3" s="574" t="s">
        <v>138</v>
      </c>
      <c r="H3" s="575"/>
      <c r="I3" s="575"/>
      <c r="J3" s="575"/>
      <c r="K3" s="576"/>
      <c r="L3" s="571">
        <f>'Project Budget Overview'!E19</f>
        <v>0</v>
      </c>
      <c r="M3" s="572"/>
      <c r="N3" s="573"/>
      <c r="O3" s="568" t="s">
        <v>26</v>
      </c>
      <c r="P3" s="569"/>
      <c r="Q3" s="569"/>
      <c r="R3" s="131">
        <v>5</v>
      </c>
    </row>
    <row r="4" spans="1:18" s="160" customFormat="1" ht="39.75" customHeight="1" thickBot="1">
      <c r="A4" s="70" t="s">
        <v>63</v>
      </c>
      <c r="B4" s="70" t="s">
        <v>64</v>
      </c>
      <c r="C4" s="32" t="s">
        <v>239</v>
      </c>
      <c r="D4" s="473" t="s">
        <v>23</v>
      </c>
      <c r="E4" s="474"/>
      <c r="F4" s="474"/>
      <c r="G4" s="474"/>
      <c r="H4" s="474"/>
      <c r="I4" s="474"/>
      <c r="J4" s="475"/>
      <c r="K4" s="32" t="s">
        <v>20</v>
      </c>
      <c r="L4" s="71" t="s">
        <v>126</v>
      </c>
      <c r="M4" s="71" t="s">
        <v>21</v>
      </c>
      <c r="N4" s="71" t="s">
        <v>19</v>
      </c>
      <c r="O4" s="32" t="s">
        <v>14</v>
      </c>
      <c r="P4" s="32" t="s">
        <v>15</v>
      </c>
      <c r="Q4" s="32" t="s">
        <v>13</v>
      </c>
      <c r="R4" s="32" t="s">
        <v>12</v>
      </c>
    </row>
    <row r="5" spans="1:18" s="160" customFormat="1" ht="15.75" customHeight="1" thickBot="1">
      <c r="A5" s="204"/>
      <c r="B5" s="205"/>
      <c r="C5" s="206"/>
      <c r="D5" s="201"/>
      <c r="E5" s="584" t="s">
        <v>249</v>
      </c>
      <c r="F5" s="585"/>
      <c r="G5" s="624"/>
      <c r="H5" s="474"/>
      <c r="I5" s="474"/>
      <c r="J5" s="474"/>
      <c r="K5" s="474"/>
      <c r="L5" s="474"/>
      <c r="M5" s="474"/>
      <c r="N5" s="474"/>
      <c r="O5" s="474"/>
      <c r="P5" s="474"/>
      <c r="Q5" s="474"/>
      <c r="R5" s="475"/>
    </row>
    <row r="6" spans="1:18" ht="24.75" customHeight="1" thickBot="1">
      <c r="A6" s="35"/>
      <c r="B6" s="36"/>
      <c r="C6" s="15" t="s">
        <v>127</v>
      </c>
      <c r="D6" s="203"/>
      <c r="E6" s="210" t="s">
        <v>248</v>
      </c>
      <c r="F6" s="210" t="s">
        <v>247</v>
      </c>
      <c r="G6" s="623" t="str">
        <f>_xlfn.CONCAT("A.1. - FACULTY / ADMINISTRATIVE SALARY (fringe at ",TEXT(100*'Valid Values and Workbook Info'!$F$10,"##.##"),"%)")</f>
        <v>A.1. - FACULTY / ADMINISTRATIVE SALARY (fringe at 30.47%)</v>
      </c>
      <c r="H6" s="404"/>
      <c r="I6" s="404"/>
      <c r="J6" s="404"/>
      <c r="K6" s="404"/>
      <c r="L6" s="404"/>
      <c r="M6" s="404"/>
      <c r="N6" s="404"/>
      <c r="O6" s="404"/>
      <c r="P6" s="404"/>
      <c r="Q6" s="404"/>
      <c r="R6" s="405"/>
    </row>
    <row r="7" spans="1:18" ht="23.1" customHeight="1" thickBot="1">
      <c r="A7" s="401" t="s">
        <v>225</v>
      </c>
      <c r="B7" s="589" t="s">
        <v>70</v>
      </c>
      <c r="C7" s="195" t="s">
        <v>199</v>
      </c>
      <c r="D7" s="257" t="s">
        <v>0</v>
      </c>
      <c r="E7" s="258">
        <v>0</v>
      </c>
      <c r="F7" s="259">
        <v>0</v>
      </c>
      <c r="G7" s="532">
        <f>'Project Budget Overview'!B24</f>
        <v>0</v>
      </c>
      <c r="H7" s="532"/>
      <c r="I7" s="532"/>
      <c r="J7" s="533"/>
      <c r="K7" s="260">
        <f>'Proposal Budget Year 4'!K7*1.03</f>
        <v>0</v>
      </c>
      <c r="L7" s="167"/>
      <c r="M7" s="168"/>
      <c r="N7" s="167"/>
      <c r="O7" s="5">
        <f>K7*L7</f>
        <v>0</v>
      </c>
      <c r="P7" s="6">
        <f>K7*M7</f>
        <v>0</v>
      </c>
      <c r="Q7" s="7">
        <f>((K7/19.5)*6.6)*N7</f>
        <v>0</v>
      </c>
      <c r="R7" s="8">
        <f t="shared" ref="R7:R59" si="0">SUM(O7:Q7)</f>
        <v>0</v>
      </c>
    </row>
    <row r="8" spans="1:18" ht="23.25" thickBot="1">
      <c r="A8" s="406"/>
      <c r="B8" s="590"/>
      <c r="C8" s="196" t="s">
        <v>24</v>
      </c>
      <c r="D8" s="367" t="s">
        <v>230</v>
      </c>
      <c r="E8" s="368"/>
      <c r="F8" s="368"/>
      <c r="G8" s="368"/>
      <c r="H8" s="368"/>
      <c r="I8" s="368"/>
      <c r="J8" s="368"/>
      <c r="K8" s="369"/>
      <c r="L8" s="169">
        <f>L7*12</f>
        <v>0</v>
      </c>
      <c r="M8" s="170">
        <f>M7*9</f>
        <v>0</v>
      </c>
      <c r="N8" s="171">
        <f>N7*3</f>
        <v>0</v>
      </c>
      <c r="O8" s="11">
        <f>O7*'Valid Values and Workbook Info'!$F$10</f>
        <v>0</v>
      </c>
      <c r="P8" s="11">
        <f>P7*'Valid Values and Workbook Info'!$F$10</f>
        <v>0</v>
      </c>
      <c r="Q8" s="11">
        <f>Q7*'Valid Values and Workbook Info'!$F$10</f>
        <v>0</v>
      </c>
      <c r="R8" s="12">
        <f t="shared" si="0"/>
        <v>0</v>
      </c>
    </row>
    <row r="9" spans="1:18" ht="23.25" thickBot="1">
      <c r="A9" s="406"/>
      <c r="B9" s="590"/>
      <c r="C9" s="195" t="s">
        <v>199</v>
      </c>
      <c r="D9" s="257" t="s">
        <v>1</v>
      </c>
      <c r="E9" s="258">
        <v>0</v>
      </c>
      <c r="F9" s="259">
        <v>0</v>
      </c>
      <c r="G9" s="532">
        <f>'Project Budget Overview'!B25</f>
        <v>0</v>
      </c>
      <c r="H9" s="532"/>
      <c r="I9" s="532"/>
      <c r="J9" s="533"/>
      <c r="K9" s="260">
        <f>'Proposal Budget Year 4'!K9*1.03</f>
        <v>0</v>
      </c>
      <c r="L9" s="167"/>
      <c r="M9" s="168"/>
      <c r="N9" s="167"/>
      <c r="O9" s="5">
        <f>K9*L9</f>
        <v>0</v>
      </c>
      <c r="P9" s="6">
        <f>K9*M9</f>
        <v>0</v>
      </c>
      <c r="Q9" s="7">
        <f>((K9/19.5)*6.6)*N9</f>
        <v>0</v>
      </c>
      <c r="R9" s="9">
        <f t="shared" si="0"/>
        <v>0</v>
      </c>
    </row>
    <row r="10" spans="1:18" ht="23.25" thickBot="1">
      <c r="A10" s="406"/>
      <c r="B10" s="590"/>
      <c r="C10" s="196" t="s">
        <v>24</v>
      </c>
      <c r="D10" s="367" t="s">
        <v>230</v>
      </c>
      <c r="E10" s="368"/>
      <c r="F10" s="368"/>
      <c r="G10" s="368"/>
      <c r="H10" s="368"/>
      <c r="I10" s="368"/>
      <c r="J10" s="368"/>
      <c r="K10" s="369"/>
      <c r="L10" s="169">
        <f>L9*12</f>
        <v>0</v>
      </c>
      <c r="M10" s="170">
        <f>M9*9</f>
        <v>0</v>
      </c>
      <c r="N10" s="171">
        <f>N9*3</f>
        <v>0</v>
      </c>
      <c r="O10" s="11">
        <f>O9*'Valid Values and Workbook Info'!$F$10</f>
        <v>0</v>
      </c>
      <c r="P10" s="11">
        <f>P9*'Valid Values and Workbook Info'!$F$10</f>
        <v>0</v>
      </c>
      <c r="Q10" s="11">
        <f>Q9*'Valid Values and Workbook Info'!$F$10</f>
        <v>0</v>
      </c>
      <c r="R10" s="13">
        <f t="shared" si="0"/>
        <v>0</v>
      </c>
    </row>
    <row r="11" spans="1:18" ht="23.25" thickBot="1">
      <c r="A11" s="406"/>
      <c r="B11" s="590"/>
      <c r="C11" s="195" t="s">
        <v>199</v>
      </c>
      <c r="D11" s="257" t="s">
        <v>2</v>
      </c>
      <c r="E11" s="258">
        <v>0</v>
      </c>
      <c r="F11" s="259">
        <v>0</v>
      </c>
      <c r="G11" s="532">
        <f>'Project Budget Overview'!B26</f>
        <v>0</v>
      </c>
      <c r="H11" s="532"/>
      <c r="I11" s="532"/>
      <c r="J11" s="533"/>
      <c r="K11" s="260">
        <f>'Proposal Budget Year 4'!K11*1.03</f>
        <v>0</v>
      </c>
      <c r="L11" s="167"/>
      <c r="M11" s="168"/>
      <c r="N11" s="167"/>
      <c r="O11" s="5">
        <f>K11*L11</f>
        <v>0</v>
      </c>
      <c r="P11" s="6">
        <f>K11*M11</f>
        <v>0</v>
      </c>
      <c r="Q11" s="7">
        <f>((K11/19.5)*6.6)*N11</f>
        <v>0</v>
      </c>
      <c r="R11" s="9">
        <f t="shared" si="0"/>
        <v>0</v>
      </c>
    </row>
    <row r="12" spans="1:18" ht="23.25" thickBot="1">
      <c r="A12" s="406"/>
      <c r="B12" s="590"/>
      <c r="C12" s="196" t="s">
        <v>24</v>
      </c>
      <c r="D12" s="367" t="s">
        <v>230</v>
      </c>
      <c r="E12" s="368"/>
      <c r="F12" s="368"/>
      <c r="G12" s="368"/>
      <c r="H12" s="368"/>
      <c r="I12" s="368"/>
      <c r="J12" s="368"/>
      <c r="K12" s="369"/>
      <c r="L12" s="169">
        <f>L11*12</f>
        <v>0</v>
      </c>
      <c r="M12" s="170">
        <f>M11*9</f>
        <v>0</v>
      </c>
      <c r="N12" s="171">
        <f>N11*3</f>
        <v>0</v>
      </c>
      <c r="O12" s="11">
        <f>O11*'Valid Values and Workbook Info'!$F$10</f>
        <v>0</v>
      </c>
      <c r="P12" s="11">
        <f>P11*'Valid Values and Workbook Info'!$F$10</f>
        <v>0</v>
      </c>
      <c r="Q12" s="11">
        <f>Q11*'Valid Values and Workbook Info'!$F$10</f>
        <v>0</v>
      </c>
      <c r="R12" s="13">
        <f t="shared" si="0"/>
        <v>0</v>
      </c>
    </row>
    <row r="13" spans="1:18" ht="23.25" thickBot="1">
      <c r="A13" s="406"/>
      <c r="B13" s="590"/>
      <c r="C13" s="195" t="s">
        <v>199</v>
      </c>
      <c r="D13" s="257" t="s">
        <v>3</v>
      </c>
      <c r="E13" s="258">
        <v>0</v>
      </c>
      <c r="F13" s="259">
        <v>0</v>
      </c>
      <c r="G13" s="532">
        <f>'Project Budget Overview'!B27</f>
        <v>0</v>
      </c>
      <c r="H13" s="532"/>
      <c r="I13" s="532"/>
      <c r="J13" s="533"/>
      <c r="K13" s="260">
        <f>'Proposal Budget Year 4'!K13*1.03</f>
        <v>0</v>
      </c>
      <c r="L13" s="167"/>
      <c r="M13" s="168"/>
      <c r="N13" s="167"/>
      <c r="O13" s="5">
        <f>K13*L13</f>
        <v>0</v>
      </c>
      <c r="P13" s="6">
        <f>K13*M13</f>
        <v>0</v>
      </c>
      <c r="Q13" s="7">
        <f>((K13/19.5)*6.6)*N13</f>
        <v>0</v>
      </c>
      <c r="R13" s="9">
        <f t="shared" si="0"/>
        <v>0</v>
      </c>
    </row>
    <row r="14" spans="1:18" ht="23.25" thickBot="1">
      <c r="A14" s="406"/>
      <c r="B14" s="590"/>
      <c r="C14" s="196" t="s">
        <v>24</v>
      </c>
      <c r="D14" s="367" t="s">
        <v>230</v>
      </c>
      <c r="E14" s="368"/>
      <c r="F14" s="368"/>
      <c r="G14" s="368"/>
      <c r="H14" s="368"/>
      <c r="I14" s="368"/>
      <c r="J14" s="368"/>
      <c r="K14" s="369"/>
      <c r="L14" s="169">
        <f>L13*12</f>
        <v>0</v>
      </c>
      <c r="M14" s="170">
        <f>M13*9</f>
        <v>0</v>
      </c>
      <c r="N14" s="171">
        <f>N13*3</f>
        <v>0</v>
      </c>
      <c r="O14" s="11">
        <f>O13*'Valid Values and Workbook Info'!$F$10</f>
        <v>0</v>
      </c>
      <c r="P14" s="11">
        <f>P13*'Valid Values and Workbook Info'!$F$10</f>
        <v>0</v>
      </c>
      <c r="Q14" s="11">
        <f>Q13*'Valid Values and Workbook Info'!$F$10</f>
        <v>0</v>
      </c>
      <c r="R14" s="13">
        <f t="shared" si="0"/>
        <v>0</v>
      </c>
    </row>
    <row r="15" spans="1:18" ht="23.25" thickBot="1">
      <c r="A15" s="406"/>
      <c r="B15" s="590"/>
      <c r="C15" s="195" t="s">
        <v>199</v>
      </c>
      <c r="D15" s="257" t="s">
        <v>4</v>
      </c>
      <c r="E15" s="258">
        <v>0</v>
      </c>
      <c r="F15" s="259">
        <v>0</v>
      </c>
      <c r="G15" s="532">
        <f>'Project Budget Overview'!B28</f>
        <v>0</v>
      </c>
      <c r="H15" s="532"/>
      <c r="I15" s="532"/>
      <c r="J15" s="533"/>
      <c r="K15" s="260">
        <f>'Proposal Budget Year 4'!K15*1.03</f>
        <v>0</v>
      </c>
      <c r="L15" s="167"/>
      <c r="M15" s="168"/>
      <c r="N15" s="167"/>
      <c r="O15" s="5">
        <f>K15*L15</f>
        <v>0</v>
      </c>
      <c r="P15" s="6">
        <f>K15*M15</f>
        <v>0</v>
      </c>
      <c r="Q15" s="7">
        <f>((K15/19.5)*6.6)*N15</f>
        <v>0</v>
      </c>
      <c r="R15" s="9">
        <f t="shared" si="0"/>
        <v>0</v>
      </c>
    </row>
    <row r="16" spans="1:18" ht="23.25" thickBot="1">
      <c r="A16" s="406"/>
      <c r="B16" s="590"/>
      <c r="C16" s="196" t="s">
        <v>24</v>
      </c>
      <c r="D16" s="367" t="s">
        <v>230</v>
      </c>
      <c r="E16" s="368"/>
      <c r="F16" s="368"/>
      <c r="G16" s="368"/>
      <c r="H16" s="368"/>
      <c r="I16" s="368"/>
      <c r="J16" s="368"/>
      <c r="K16" s="369"/>
      <c r="L16" s="169">
        <f>L15*12</f>
        <v>0</v>
      </c>
      <c r="M16" s="170">
        <f>M15*9</f>
        <v>0</v>
      </c>
      <c r="N16" s="171">
        <f>N15*3</f>
        <v>0</v>
      </c>
      <c r="O16" s="11">
        <f>O15*'Valid Values and Workbook Info'!$F$10</f>
        <v>0</v>
      </c>
      <c r="P16" s="11">
        <f>P15*'Valid Values and Workbook Info'!$F$10</f>
        <v>0</v>
      </c>
      <c r="Q16" s="11">
        <f>Q15*'Valid Values and Workbook Info'!$F$10</f>
        <v>0</v>
      </c>
      <c r="R16" s="13">
        <f t="shared" si="0"/>
        <v>0</v>
      </c>
    </row>
    <row r="17" spans="1:18" ht="23.25" thickBot="1">
      <c r="A17" s="406"/>
      <c r="B17" s="590"/>
      <c r="C17" s="195" t="s">
        <v>199</v>
      </c>
      <c r="D17" s="257" t="s">
        <v>5</v>
      </c>
      <c r="E17" s="258">
        <v>0</v>
      </c>
      <c r="F17" s="259">
        <v>0</v>
      </c>
      <c r="G17" s="532">
        <f>'Project Budget Overview'!B29</f>
        <v>0</v>
      </c>
      <c r="H17" s="532"/>
      <c r="I17" s="532"/>
      <c r="J17" s="533"/>
      <c r="K17" s="260">
        <f>'Proposal Budget Year 4'!K17*1.03</f>
        <v>0</v>
      </c>
      <c r="L17" s="167"/>
      <c r="M17" s="168"/>
      <c r="N17" s="167"/>
      <c r="O17" s="5">
        <f>K17*L17</f>
        <v>0</v>
      </c>
      <c r="P17" s="6">
        <f>K17*M17</f>
        <v>0</v>
      </c>
      <c r="Q17" s="7">
        <f>((K17/19.5)*6.6)*N17</f>
        <v>0</v>
      </c>
      <c r="R17" s="9">
        <f t="shared" si="0"/>
        <v>0</v>
      </c>
    </row>
    <row r="18" spans="1:18" ht="23.25" thickBot="1">
      <c r="A18" s="406"/>
      <c r="B18" s="590"/>
      <c r="C18" s="196" t="s">
        <v>24</v>
      </c>
      <c r="D18" s="367" t="s">
        <v>230</v>
      </c>
      <c r="E18" s="368"/>
      <c r="F18" s="368"/>
      <c r="G18" s="368"/>
      <c r="H18" s="368"/>
      <c r="I18" s="368"/>
      <c r="J18" s="368"/>
      <c r="K18" s="369"/>
      <c r="L18" s="169">
        <f>L17*12</f>
        <v>0</v>
      </c>
      <c r="M18" s="170">
        <f>M17*9</f>
        <v>0</v>
      </c>
      <c r="N18" s="171">
        <f>N17*3</f>
        <v>0</v>
      </c>
      <c r="O18" s="11">
        <f>O17*'Valid Values and Workbook Info'!$F$10</f>
        <v>0</v>
      </c>
      <c r="P18" s="11">
        <f>P17*'Valid Values and Workbook Info'!$F$10</f>
        <v>0</v>
      </c>
      <c r="Q18" s="11">
        <f>Q17*'Valid Values and Workbook Info'!$F$10</f>
        <v>0</v>
      </c>
      <c r="R18" s="13">
        <f t="shared" si="0"/>
        <v>0</v>
      </c>
    </row>
    <row r="19" spans="1:18" ht="23.25" hidden="1" thickBot="1">
      <c r="A19" s="406"/>
      <c r="B19" s="590"/>
      <c r="C19" s="195" t="s">
        <v>199</v>
      </c>
      <c r="D19" s="257" t="s">
        <v>211</v>
      </c>
      <c r="E19" s="258">
        <v>0</v>
      </c>
      <c r="F19" s="259">
        <v>0</v>
      </c>
      <c r="G19" s="532">
        <f>'Project Budget Overview'!B30</f>
        <v>0</v>
      </c>
      <c r="H19" s="532"/>
      <c r="I19" s="532"/>
      <c r="J19" s="533"/>
      <c r="K19" s="260">
        <f>'Proposal Budget Year 4'!K19*1.03</f>
        <v>0</v>
      </c>
      <c r="L19" s="167"/>
      <c r="M19" s="168"/>
      <c r="N19" s="167"/>
      <c r="O19" s="5">
        <f>K19*L19</f>
        <v>0</v>
      </c>
      <c r="P19" s="6">
        <f>K19*M19</f>
        <v>0</v>
      </c>
      <c r="Q19" s="7">
        <f>((K19/19.5)*6.6)*N19</f>
        <v>0</v>
      </c>
      <c r="R19" s="9">
        <f t="shared" si="0"/>
        <v>0</v>
      </c>
    </row>
    <row r="20" spans="1:18" ht="23.25" hidden="1" thickBot="1">
      <c r="A20" s="406"/>
      <c r="B20" s="590"/>
      <c r="C20" s="196" t="s">
        <v>24</v>
      </c>
      <c r="D20" s="367" t="s">
        <v>230</v>
      </c>
      <c r="E20" s="368"/>
      <c r="F20" s="368"/>
      <c r="G20" s="368"/>
      <c r="H20" s="368"/>
      <c r="I20" s="368"/>
      <c r="J20" s="368"/>
      <c r="K20" s="369"/>
      <c r="L20" s="169">
        <f>L19*12</f>
        <v>0</v>
      </c>
      <c r="M20" s="170">
        <f>M19*9</f>
        <v>0</v>
      </c>
      <c r="N20" s="171">
        <f>N19*3</f>
        <v>0</v>
      </c>
      <c r="O20" s="11">
        <f>O19*'Valid Values and Workbook Info'!$F$10</f>
        <v>0</v>
      </c>
      <c r="P20" s="11">
        <f>P19*'Valid Values and Workbook Info'!$F$10</f>
        <v>0</v>
      </c>
      <c r="Q20" s="11">
        <f>Q19*'Valid Values and Workbook Info'!$F$10</f>
        <v>0</v>
      </c>
      <c r="R20" s="13">
        <f t="shared" si="0"/>
        <v>0</v>
      </c>
    </row>
    <row r="21" spans="1:18" ht="23.25" hidden="1" thickBot="1">
      <c r="A21" s="406"/>
      <c r="B21" s="590"/>
      <c r="C21" s="195" t="s">
        <v>199</v>
      </c>
      <c r="D21" s="257" t="s">
        <v>212</v>
      </c>
      <c r="E21" s="258">
        <v>0</v>
      </c>
      <c r="F21" s="259">
        <v>0</v>
      </c>
      <c r="G21" s="532">
        <f>'Project Budget Overview'!B31</f>
        <v>0</v>
      </c>
      <c r="H21" s="532"/>
      <c r="I21" s="532"/>
      <c r="J21" s="533"/>
      <c r="K21" s="260">
        <f>'Proposal Budget Year 4'!K21*1.03</f>
        <v>0</v>
      </c>
      <c r="L21" s="167"/>
      <c r="M21" s="168"/>
      <c r="N21" s="167"/>
      <c r="O21" s="5">
        <f>K21*L21</f>
        <v>0</v>
      </c>
      <c r="P21" s="6">
        <f>K21*M21</f>
        <v>0</v>
      </c>
      <c r="Q21" s="7">
        <f>((K21/19.5)*6.6)*N21</f>
        <v>0</v>
      </c>
      <c r="R21" s="9">
        <f t="shared" si="0"/>
        <v>0</v>
      </c>
    </row>
    <row r="22" spans="1:18" ht="23.25" hidden="1" thickBot="1">
      <c r="A22" s="406"/>
      <c r="B22" s="590"/>
      <c r="C22" s="196" t="s">
        <v>24</v>
      </c>
      <c r="D22" s="367" t="s">
        <v>230</v>
      </c>
      <c r="E22" s="368"/>
      <c r="F22" s="368"/>
      <c r="G22" s="368"/>
      <c r="H22" s="368"/>
      <c r="I22" s="368"/>
      <c r="J22" s="368"/>
      <c r="K22" s="369"/>
      <c r="L22" s="169">
        <f>L21*12</f>
        <v>0</v>
      </c>
      <c r="M22" s="170">
        <f>M21*9</f>
        <v>0</v>
      </c>
      <c r="N22" s="171">
        <f>N21*3</f>
        <v>0</v>
      </c>
      <c r="O22" s="11">
        <f>O21*'Valid Values and Workbook Info'!$F$10</f>
        <v>0</v>
      </c>
      <c r="P22" s="11">
        <f>P21*'Valid Values and Workbook Info'!$F$10</f>
        <v>0</v>
      </c>
      <c r="Q22" s="11">
        <f>Q21*'Valid Values and Workbook Info'!$F$10</f>
        <v>0</v>
      </c>
      <c r="R22" s="13">
        <f t="shared" si="0"/>
        <v>0</v>
      </c>
    </row>
    <row r="23" spans="1:18" ht="23.25" hidden="1" thickBot="1">
      <c r="A23" s="406"/>
      <c r="B23" s="590"/>
      <c r="C23" s="195" t="s">
        <v>199</v>
      </c>
      <c r="D23" s="257" t="s">
        <v>213</v>
      </c>
      <c r="E23" s="258">
        <v>0</v>
      </c>
      <c r="F23" s="259">
        <v>0</v>
      </c>
      <c r="G23" s="532">
        <f>'Project Budget Overview'!B32</f>
        <v>0</v>
      </c>
      <c r="H23" s="532"/>
      <c r="I23" s="532"/>
      <c r="J23" s="533"/>
      <c r="K23" s="260">
        <f>'Proposal Budget Year 4'!K23*1.03</f>
        <v>0</v>
      </c>
      <c r="L23" s="167"/>
      <c r="M23" s="168"/>
      <c r="N23" s="167"/>
      <c r="O23" s="5">
        <f>K23*L23</f>
        <v>0</v>
      </c>
      <c r="P23" s="6">
        <f>K23*M23</f>
        <v>0</v>
      </c>
      <c r="Q23" s="7">
        <f>((K23/19.5)*6.6)*N23</f>
        <v>0</v>
      </c>
      <c r="R23" s="9">
        <f t="shared" si="0"/>
        <v>0</v>
      </c>
    </row>
    <row r="24" spans="1:18" ht="23.25" hidden="1" thickBot="1">
      <c r="A24" s="406"/>
      <c r="B24" s="590"/>
      <c r="C24" s="196" t="s">
        <v>24</v>
      </c>
      <c r="D24" s="367" t="s">
        <v>230</v>
      </c>
      <c r="E24" s="368"/>
      <c r="F24" s="368"/>
      <c r="G24" s="368"/>
      <c r="H24" s="368"/>
      <c r="I24" s="368"/>
      <c r="J24" s="368"/>
      <c r="K24" s="369"/>
      <c r="L24" s="169">
        <f>L23*12</f>
        <v>0</v>
      </c>
      <c r="M24" s="170">
        <f>M23*9</f>
        <v>0</v>
      </c>
      <c r="N24" s="171">
        <f>N23*3</f>
        <v>0</v>
      </c>
      <c r="O24" s="11">
        <f>O23*'Valid Values and Workbook Info'!$F$10</f>
        <v>0</v>
      </c>
      <c r="P24" s="11">
        <f>P23*'Valid Values and Workbook Info'!$F$10</f>
        <v>0</v>
      </c>
      <c r="Q24" s="11">
        <f>Q23*'Valid Values and Workbook Info'!$F$10</f>
        <v>0</v>
      </c>
      <c r="R24" s="13">
        <f t="shared" si="0"/>
        <v>0</v>
      </c>
    </row>
    <row r="25" spans="1:18" ht="23.25" hidden="1" thickBot="1">
      <c r="A25" s="406"/>
      <c r="B25" s="590"/>
      <c r="C25" s="195" t="s">
        <v>199</v>
      </c>
      <c r="D25" s="257" t="s">
        <v>214</v>
      </c>
      <c r="E25" s="258">
        <v>0</v>
      </c>
      <c r="F25" s="259">
        <v>0</v>
      </c>
      <c r="G25" s="532">
        <f>'Project Budget Overview'!B33</f>
        <v>0</v>
      </c>
      <c r="H25" s="532"/>
      <c r="I25" s="532"/>
      <c r="J25" s="533"/>
      <c r="K25" s="260">
        <f>'Proposal Budget Year 4'!K25*1.03</f>
        <v>0</v>
      </c>
      <c r="L25" s="167"/>
      <c r="M25" s="168"/>
      <c r="N25" s="167"/>
      <c r="O25" s="5">
        <f>K25*L25</f>
        <v>0</v>
      </c>
      <c r="P25" s="6">
        <f>K25*M25</f>
        <v>0</v>
      </c>
      <c r="Q25" s="7">
        <f>((K25/19.5)*6.6)*N25</f>
        <v>0</v>
      </c>
      <c r="R25" s="9">
        <f t="shared" si="0"/>
        <v>0</v>
      </c>
    </row>
    <row r="26" spans="1:18" ht="23.25" hidden="1" thickBot="1">
      <c r="A26" s="406"/>
      <c r="B26" s="590"/>
      <c r="C26" s="196" t="s">
        <v>24</v>
      </c>
      <c r="D26" s="367" t="s">
        <v>230</v>
      </c>
      <c r="E26" s="368"/>
      <c r="F26" s="368"/>
      <c r="G26" s="368"/>
      <c r="H26" s="368"/>
      <c r="I26" s="368"/>
      <c r="J26" s="368"/>
      <c r="K26" s="369"/>
      <c r="L26" s="169">
        <f>L25*12</f>
        <v>0</v>
      </c>
      <c r="M26" s="170">
        <f>M25*9</f>
        <v>0</v>
      </c>
      <c r="N26" s="171">
        <f>N25*3</f>
        <v>0</v>
      </c>
      <c r="O26" s="11">
        <f>O25*'Valid Values and Workbook Info'!$F$10</f>
        <v>0</v>
      </c>
      <c r="P26" s="11">
        <f>P25*'Valid Values and Workbook Info'!$F$10</f>
        <v>0</v>
      </c>
      <c r="Q26" s="11">
        <f>Q25*'Valid Values and Workbook Info'!$F$10</f>
        <v>0</v>
      </c>
      <c r="R26" s="13">
        <f t="shared" si="0"/>
        <v>0</v>
      </c>
    </row>
    <row r="27" spans="1:18" ht="23.25" hidden="1" thickBot="1">
      <c r="A27" s="406"/>
      <c r="B27" s="590"/>
      <c r="C27" s="195" t="s">
        <v>199</v>
      </c>
      <c r="D27" s="257" t="s">
        <v>215</v>
      </c>
      <c r="E27" s="258">
        <v>0</v>
      </c>
      <c r="F27" s="259">
        <v>0</v>
      </c>
      <c r="G27" s="532">
        <f>'Project Budget Overview'!B34</f>
        <v>0</v>
      </c>
      <c r="H27" s="532"/>
      <c r="I27" s="532"/>
      <c r="J27" s="533"/>
      <c r="K27" s="260">
        <f>'Proposal Budget Year 4'!K27*1.03</f>
        <v>0</v>
      </c>
      <c r="L27" s="167"/>
      <c r="M27" s="168"/>
      <c r="N27" s="167"/>
      <c r="O27" s="5">
        <f>K27*L27</f>
        <v>0</v>
      </c>
      <c r="P27" s="6">
        <f>K27*M27</f>
        <v>0</v>
      </c>
      <c r="Q27" s="7">
        <f>((K27/19.5)*6.6)*N27</f>
        <v>0</v>
      </c>
      <c r="R27" s="9">
        <f t="shared" si="0"/>
        <v>0</v>
      </c>
    </row>
    <row r="28" spans="1:18" ht="23.25" hidden="1" thickBot="1">
      <c r="A28" s="406"/>
      <c r="B28" s="590"/>
      <c r="C28" s="196" t="s">
        <v>24</v>
      </c>
      <c r="D28" s="367" t="s">
        <v>230</v>
      </c>
      <c r="E28" s="368"/>
      <c r="F28" s="368"/>
      <c r="G28" s="368"/>
      <c r="H28" s="368"/>
      <c r="I28" s="368"/>
      <c r="J28" s="368"/>
      <c r="K28" s="369"/>
      <c r="L28" s="169">
        <f>L27*12</f>
        <v>0</v>
      </c>
      <c r="M28" s="170">
        <f>M27*9</f>
        <v>0</v>
      </c>
      <c r="N28" s="171">
        <f>N27*3</f>
        <v>0</v>
      </c>
      <c r="O28" s="11">
        <f>O27*'Valid Values and Workbook Info'!$F$10</f>
        <v>0</v>
      </c>
      <c r="P28" s="11">
        <f>P27*'Valid Values and Workbook Info'!$F$10</f>
        <v>0</v>
      </c>
      <c r="Q28" s="11">
        <f>Q27*'Valid Values and Workbook Info'!$F$10</f>
        <v>0</v>
      </c>
      <c r="R28" s="13">
        <f t="shared" si="0"/>
        <v>0</v>
      </c>
    </row>
    <row r="29" spans="1:18" ht="23.25" hidden="1" thickBot="1">
      <c r="A29" s="406"/>
      <c r="B29" s="590"/>
      <c r="C29" s="195" t="s">
        <v>199</v>
      </c>
      <c r="D29" s="257" t="s">
        <v>216</v>
      </c>
      <c r="E29" s="258">
        <v>0</v>
      </c>
      <c r="F29" s="259">
        <v>0</v>
      </c>
      <c r="G29" s="532">
        <f>'Project Budget Overview'!B35</f>
        <v>0</v>
      </c>
      <c r="H29" s="532"/>
      <c r="I29" s="532"/>
      <c r="J29" s="533"/>
      <c r="K29" s="260">
        <f>'Proposal Budget Year 4'!K29*1.03</f>
        <v>0</v>
      </c>
      <c r="L29" s="167"/>
      <c r="M29" s="168"/>
      <c r="N29" s="167"/>
      <c r="O29" s="5">
        <f>K29*L29</f>
        <v>0</v>
      </c>
      <c r="P29" s="6">
        <f>K29*M29</f>
        <v>0</v>
      </c>
      <c r="Q29" s="7">
        <f>((K29/19.5)*6.6)*N29</f>
        <v>0</v>
      </c>
      <c r="R29" s="9">
        <f t="shared" si="0"/>
        <v>0</v>
      </c>
    </row>
    <row r="30" spans="1:18" ht="23.25" hidden="1" thickBot="1">
      <c r="A30" s="406"/>
      <c r="B30" s="590"/>
      <c r="C30" s="196" t="s">
        <v>24</v>
      </c>
      <c r="D30" s="367" t="s">
        <v>230</v>
      </c>
      <c r="E30" s="368"/>
      <c r="F30" s="368"/>
      <c r="G30" s="368"/>
      <c r="H30" s="368"/>
      <c r="I30" s="368"/>
      <c r="J30" s="368"/>
      <c r="K30" s="369"/>
      <c r="L30" s="169">
        <f>L29*12</f>
        <v>0</v>
      </c>
      <c r="M30" s="170">
        <f>M29*9</f>
        <v>0</v>
      </c>
      <c r="N30" s="171">
        <f>N29*3</f>
        <v>0</v>
      </c>
      <c r="O30" s="11">
        <f>O29*'Valid Values and Workbook Info'!$F$10</f>
        <v>0</v>
      </c>
      <c r="P30" s="11">
        <f>P29*'Valid Values and Workbook Info'!$F$10</f>
        <v>0</v>
      </c>
      <c r="Q30" s="11">
        <f>Q29*'Valid Values and Workbook Info'!$F$10</f>
        <v>0</v>
      </c>
      <c r="R30" s="13">
        <f t="shared" si="0"/>
        <v>0</v>
      </c>
    </row>
    <row r="31" spans="1:18" ht="23.25" hidden="1" thickBot="1">
      <c r="A31" s="406"/>
      <c r="B31" s="590"/>
      <c r="C31" s="195" t="s">
        <v>199</v>
      </c>
      <c r="D31" s="257" t="s">
        <v>217</v>
      </c>
      <c r="E31" s="258">
        <v>0</v>
      </c>
      <c r="F31" s="259">
        <v>0</v>
      </c>
      <c r="G31" s="532">
        <f>'Project Budget Overview'!B36</f>
        <v>0</v>
      </c>
      <c r="H31" s="532"/>
      <c r="I31" s="532"/>
      <c r="J31" s="533"/>
      <c r="K31" s="260">
        <f>'Proposal Budget Year 4'!K31*1.03</f>
        <v>0</v>
      </c>
      <c r="L31" s="167"/>
      <c r="M31" s="168"/>
      <c r="N31" s="167"/>
      <c r="O31" s="5">
        <f>K31*L31</f>
        <v>0</v>
      </c>
      <c r="P31" s="6">
        <f>K31*M31</f>
        <v>0</v>
      </c>
      <c r="Q31" s="7">
        <f>((K31/19.5)*6.6)*N31</f>
        <v>0</v>
      </c>
      <c r="R31" s="9">
        <f t="shared" si="0"/>
        <v>0</v>
      </c>
    </row>
    <row r="32" spans="1:18" ht="23.25" hidden="1" thickBot="1">
      <c r="A32" s="406"/>
      <c r="B32" s="590"/>
      <c r="C32" s="196" t="s">
        <v>24</v>
      </c>
      <c r="D32" s="367" t="s">
        <v>230</v>
      </c>
      <c r="E32" s="368"/>
      <c r="F32" s="368"/>
      <c r="G32" s="368"/>
      <c r="H32" s="368"/>
      <c r="I32" s="368"/>
      <c r="J32" s="368"/>
      <c r="K32" s="369"/>
      <c r="L32" s="169">
        <f>L31*12</f>
        <v>0</v>
      </c>
      <c r="M32" s="170">
        <f>M31*9</f>
        <v>0</v>
      </c>
      <c r="N32" s="171">
        <f>N31*3</f>
        <v>0</v>
      </c>
      <c r="O32" s="11">
        <f>O31*'Valid Values and Workbook Info'!$F$10</f>
        <v>0</v>
      </c>
      <c r="P32" s="11">
        <f>P31*'Valid Values and Workbook Info'!$F$10</f>
        <v>0</v>
      </c>
      <c r="Q32" s="11">
        <f>Q31*'Valid Values and Workbook Info'!$F$10</f>
        <v>0</v>
      </c>
      <c r="R32" s="13">
        <f t="shared" si="0"/>
        <v>0</v>
      </c>
    </row>
    <row r="33" spans="1:18" ht="23.25" hidden="1" thickBot="1">
      <c r="A33" s="406"/>
      <c r="B33" s="590"/>
      <c r="C33" s="195" t="s">
        <v>199</v>
      </c>
      <c r="D33" s="257" t="s">
        <v>218</v>
      </c>
      <c r="E33" s="258">
        <v>0</v>
      </c>
      <c r="F33" s="259">
        <v>0</v>
      </c>
      <c r="G33" s="532">
        <f>'Project Budget Overview'!B37</f>
        <v>0</v>
      </c>
      <c r="H33" s="532"/>
      <c r="I33" s="532"/>
      <c r="J33" s="533"/>
      <c r="K33" s="260">
        <f>'Proposal Budget Year 4'!K33*1.03</f>
        <v>0</v>
      </c>
      <c r="L33" s="167"/>
      <c r="M33" s="168"/>
      <c r="N33" s="167"/>
      <c r="O33" s="5">
        <f>K33*L33</f>
        <v>0</v>
      </c>
      <c r="P33" s="6">
        <f>K33*M33</f>
        <v>0</v>
      </c>
      <c r="Q33" s="7">
        <f>((K33/19.5)*6.6)*N33</f>
        <v>0</v>
      </c>
      <c r="R33" s="9">
        <f t="shared" si="0"/>
        <v>0</v>
      </c>
    </row>
    <row r="34" spans="1:18" ht="23.25" hidden="1" thickBot="1">
      <c r="A34" s="406"/>
      <c r="B34" s="590"/>
      <c r="C34" s="196" t="s">
        <v>24</v>
      </c>
      <c r="D34" s="367" t="s">
        <v>230</v>
      </c>
      <c r="E34" s="368"/>
      <c r="F34" s="368"/>
      <c r="G34" s="368"/>
      <c r="H34" s="368"/>
      <c r="I34" s="368"/>
      <c r="J34" s="368"/>
      <c r="K34" s="369"/>
      <c r="L34" s="169">
        <f>L33*12</f>
        <v>0</v>
      </c>
      <c r="M34" s="170">
        <f>M33*9</f>
        <v>0</v>
      </c>
      <c r="N34" s="171">
        <f>N33*3</f>
        <v>0</v>
      </c>
      <c r="O34" s="11">
        <f>O33*'Valid Values and Workbook Info'!$F$10</f>
        <v>0</v>
      </c>
      <c r="P34" s="11">
        <f>P33*'Valid Values and Workbook Info'!$F$10</f>
        <v>0</v>
      </c>
      <c r="Q34" s="11">
        <f>Q33*'Valid Values and Workbook Info'!$F$10</f>
        <v>0</v>
      </c>
      <c r="R34" s="13">
        <f t="shared" si="0"/>
        <v>0</v>
      </c>
    </row>
    <row r="35" spans="1:18" ht="23.25" hidden="1" thickBot="1">
      <c r="A35" s="406"/>
      <c r="B35" s="590"/>
      <c r="C35" s="195" t="s">
        <v>199</v>
      </c>
      <c r="D35" s="257" t="s">
        <v>219</v>
      </c>
      <c r="E35" s="258">
        <v>0</v>
      </c>
      <c r="F35" s="259">
        <v>0</v>
      </c>
      <c r="G35" s="532">
        <f>'Project Budget Overview'!B38</f>
        <v>0</v>
      </c>
      <c r="H35" s="532"/>
      <c r="I35" s="532"/>
      <c r="J35" s="533"/>
      <c r="K35" s="260">
        <f>'Proposal Budget Year 4'!K35*1.03</f>
        <v>0</v>
      </c>
      <c r="L35" s="167"/>
      <c r="M35" s="168"/>
      <c r="N35" s="167"/>
      <c r="O35" s="5">
        <f>K35*L35</f>
        <v>0</v>
      </c>
      <c r="P35" s="6">
        <f>K35*M35</f>
        <v>0</v>
      </c>
      <c r="Q35" s="7">
        <f>((K35/19.5)*6.6)*N35</f>
        <v>0</v>
      </c>
      <c r="R35" s="9">
        <f t="shared" si="0"/>
        <v>0</v>
      </c>
    </row>
    <row r="36" spans="1:18" ht="23.25" hidden="1" thickBot="1">
      <c r="A36" s="577">
        <f>R73</f>
        <v>0</v>
      </c>
      <c r="B36" s="590"/>
      <c r="C36" s="196" t="s">
        <v>24</v>
      </c>
      <c r="D36" s="367" t="s">
        <v>230</v>
      </c>
      <c r="E36" s="368"/>
      <c r="F36" s="368"/>
      <c r="G36" s="368"/>
      <c r="H36" s="368"/>
      <c r="I36" s="368"/>
      <c r="J36" s="368"/>
      <c r="K36" s="369"/>
      <c r="L36" s="169">
        <f>L35*12</f>
        <v>0</v>
      </c>
      <c r="M36" s="170">
        <f>M35*9</f>
        <v>0</v>
      </c>
      <c r="N36" s="171">
        <f>N35*3</f>
        <v>0</v>
      </c>
      <c r="O36" s="11">
        <f>O35*'Valid Values and Workbook Info'!$F$10</f>
        <v>0</v>
      </c>
      <c r="P36" s="11">
        <f>P35*'Valid Values and Workbook Info'!$F$10</f>
        <v>0</v>
      </c>
      <c r="Q36" s="11">
        <f>Q35*'Valid Values and Workbook Info'!$F$10</f>
        <v>0</v>
      </c>
      <c r="R36" s="13">
        <f t="shared" si="0"/>
        <v>0</v>
      </c>
    </row>
    <row r="37" spans="1:18" ht="23.1" hidden="1" customHeight="1" thickBot="1">
      <c r="A37" s="577"/>
      <c r="B37" s="590"/>
      <c r="C37" s="195" t="s">
        <v>199</v>
      </c>
      <c r="D37" s="151" t="s">
        <v>220</v>
      </c>
      <c r="E37" s="220">
        <v>0</v>
      </c>
      <c r="F37" s="215">
        <v>0</v>
      </c>
      <c r="G37" s="592">
        <f>'Project Budget Overview'!B39</f>
        <v>0</v>
      </c>
      <c r="H37" s="532"/>
      <c r="I37" s="532"/>
      <c r="J37" s="533"/>
      <c r="K37" s="158">
        <f>'Proposal Budget Year 4'!K37*1.03</f>
        <v>0</v>
      </c>
      <c r="L37" s="167"/>
      <c r="M37" s="168"/>
      <c r="N37" s="167"/>
      <c r="O37" s="5">
        <f>K37*L37</f>
        <v>0</v>
      </c>
      <c r="P37" s="6">
        <f>K37*M37</f>
        <v>0</v>
      </c>
      <c r="Q37" s="7">
        <f>((K37/19.5)*6.6)*N37</f>
        <v>0</v>
      </c>
      <c r="R37" s="9">
        <f t="shared" si="0"/>
        <v>0</v>
      </c>
    </row>
    <row r="38" spans="1:18" ht="23.25" hidden="1" customHeight="1" thickBot="1">
      <c r="A38" s="577"/>
      <c r="B38" s="590"/>
      <c r="C38" s="196" t="s">
        <v>24</v>
      </c>
      <c r="D38" s="407" t="s">
        <v>230</v>
      </c>
      <c r="E38" s="368"/>
      <c r="F38" s="368"/>
      <c r="G38" s="368"/>
      <c r="H38" s="368"/>
      <c r="I38" s="368"/>
      <c r="J38" s="368"/>
      <c r="K38" s="368"/>
      <c r="L38" s="169">
        <f>L37*12</f>
        <v>0</v>
      </c>
      <c r="M38" s="170">
        <f>M37*9</f>
        <v>0</v>
      </c>
      <c r="N38" s="171">
        <f>N37*3</f>
        <v>0</v>
      </c>
      <c r="O38" s="11">
        <f>O37*'Valid Values and Workbook Info'!$F$10</f>
        <v>0</v>
      </c>
      <c r="P38" s="11">
        <f>P37*'Valid Values and Workbook Info'!$F$10</f>
        <v>0</v>
      </c>
      <c r="Q38" s="11">
        <f>Q37*'Valid Values and Workbook Info'!$F$10</f>
        <v>0</v>
      </c>
      <c r="R38" s="13">
        <f t="shared" si="0"/>
        <v>0</v>
      </c>
    </row>
    <row r="39" spans="1:18" ht="23.1" hidden="1" customHeight="1" thickBot="1">
      <c r="A39" s="577"/>
      <c r="B39" s="590"/>
      <c r="C39" s="195" t="s">
        <v>199</v>
      </c>
      <c r="D39" s="151" t="s">
        <v>221</v>
      </c>
      <c r="E39" s="220">
        <v>0</v>
      </c>
      <c r="F39" s="215">
        <v>0</v>
      </c>
      <c r="G39" s="592">
        <f>'Project Budget Overview'!B40</f>
        <v>0</v>
      </c>
      <c r="H39" s="532"/>
      <c r="I39" s="532"/>
      <c r="J39" s="533"/>
      <c r="K39" s="158">
        <f>'Proposal Budget Year 4'!K39*1.03</f>
        <v>0</v>
      </c>
      <c r="L39" s="167"/>
      <c r="M39" s="168"/>
      <c r="N39" s="167"/>
      <c r="O39" s="5">
        <f>K39*L39</f>
        <v>0</v>
      </c>
      <c r="P39" s="6">
        <f>K39*M39</f>
        <v>0</v>
      </c>
      <c r="Q39" s="7">
        <f>((K39/19.5)*6.6)*N39</f>
        <v>0</v>
      </c>
      <c r="R39" s="9">
        <f t="shared" si="0"/>
        <v>0</v>
      </c>
    </row>
    <row r="40" spans="1:18" ht="23.25" hidden="1" customHeight="1" thickBot="1">
      <c r="A40" s="577"/>
      <c r="B40" s="590"/>
      <c r="C40" s="196" t="s">
        <v>24</v>
      </c>
      <c r="D40" s="407" t="s">
        <v>230</v>
      </c>
      <c r="E40" s="368"/>
      <c r="F40" s="368"/>
      <c r="G40" s="368"/>
      <c r="H40" s="368"/>
      <c r="I40" s="368"/>
      <c r="J40" s="368"/>
      <c r="K40" s="368"/>
      <c r="L40" s="169">
        <f>L39*12</f>
        <v>0</v>
      </c>
      <c r="M40" s="170">
        <f>M39*9</f>
        <v>0</v>
      </c>
      <c r="N40" s="171">
        <f>N39*3</f>
        <v>0</v>
      </c>
      <c r="O40" s="11">
        <f>O39*'Valid Values and Workbook Info'!$F$10</f>
        <v>0</v>
      </c>
      <c r="P40" s="11">
        <f>P39*'Valid Values and Workbook Info'!$F$10</f>
        <v>0</v>
      </c>
      <c r="Q40" s="11">
        <f>Q39*'Valid Values and Workbook Info'!$F$10</f>
        <v>0</v>
      </c>
      <c r="R40" s="13">
        <f t="shared" si="0"/>
        <v>0</v>
      </c>
    </row>
    <row r="41" spans="1:18" ht="23.1" hidden="1" customHeight="1" thickBot="1">
      <c r="A41" s="577"/>
      <c r="B41" s="590"/>
      <c r="C41" s="195" t="s">
        <v>199</v>
      </c>
      <c r="D41" s="151" t="s">
        <v>222</v>
      </c>
      <c r="E41" s="220">
        <v>0</v>
      </c>
      <c r="F41" s="215">
        <v>0</v>
      </c>
      <c r="G41" s="592">
        <f>'Project Budget Overview'!B41</f>
        <v>0</v>
      </c>
      <c r="H41" s="532"/>
      <c r="I41" s="532"/>
      <c r="J41" s="533"/>
      <c r="K41" s="158">
        <f>'Proposal Budget Year 4'!K41*1.03</f>
        <v>0</v>
      </c>
      <c r="L41" s="167"/>
      <c r="M41" s="168"/>
      <c r="N41" s="167"/>
      <c r="O41" s="5">
        <f>K41*L41</f>
        <v>0</v>
      </c>
      <c r="P41" s="6">
        <f>K41*M41</f>
        <v>0</v>
      </c>
      <c r="Q41" s="7">
        <f>((K41/19.5)*6.6)*N41</f>
        <v>0</v>
      </c>
      <c r="R41" s="9">
        <f t="shared" si="0"/>
        <v>0</v>
      </c>
    </row>
    <row r="42" spans="1:18" ht="23.25" hidden="1" customHeight="1" thickBot="1">
      <c r="A42" s="577"/>
      <c r="B42" s="590"/>
      <c r="C42" s="196" t="s">
        <v>24</v>
      </c>
      <c r="D42" s="407" t="s">
        <v>230</v>
      </c>
      <c r="E42" s="368"/>
      <c r="F42" s="368"/>
      <c r="G42" s="368"/>
      <c r="H42" s="368"/>
      <c r="I42" s="368"/>
      <c r="J42" s="368"/>
      <c r="K42" s="368"/>
      <c r="L42" s="169">
        <f>L41*12</f>
        <v>0</v>
      </c>
      <c r="M42" s="170">
        <f>M41*9</f>
        <v>0</v>
      </c>
      <c r="N42" s="171">
        <f>N41*3</f>
        <v>0</v>
      </c>
      <c r="O42" s="11">
        <f>O41*'Valid Values and Workbook Info'!$F$10</f>
        <v>0</v>
      </c>
      <c r="P42" s="11">
        <f>P41*'Valid Values and Workbook Info'!$F$10</f>
        <v>0</v>
      </c>
      <c r="Q42" s="11">
        <f>Q41*'Valid Values and Workbook Info'!$F$10</f>
        <v>0</v>
      </c>
      <c r="R42" s="13">
        <f t="shared" si="0"/>
        <v>0</v>
      </c>
    </row>
    <row r="43" spans="1:18" ht="23.1" hidden="1" customHeight="1" thickBot="1">
      <c r="A43" s="577"/>
      <c r="B43" s="590"/>
      <c r="C43" s="195" t="s">
        <v>199</v>
      </c>
      <c r="D43" s="151" t="s">
        <v>223</v>
      </c>
      <c r="E43" s="220">
        <f>'Project Budget Overview'!B42</f>
        <v>0</v>
      </c>
      <c r="F43" s="215">
        <v>0</v>
      </c>
      <c r="G43" s="592">
        <f>'Project Budget Overview'!B42</f>
        <v>0</v>
      </c>
      <c r="H43" s="532"/>
      <c r="I43" s="532"/>
      <c r="J43" s="533"/>
      <c r="K43" s="158">
        <f>'Proposal Budget Year 4'!K43*1.03</f>
        <v>0</v>
      </c>
      <c r="L43" s="167"/>
      <c r="M43" s="168"/>
      <c r="N43" s="167"/>
      <c r="O43" s="5">
        <f>K43*L43</f>
        <v>0</v>
      </c>
      <c r="P43" s="6">
        <f>K43*M43</f>
        <v>0</v>
      </c>
      <c r="Q43" s="7">
        <f>((K43/19.5)*6.6)*N43</f>
        <v>0</v>
      </c>
      <c r="R43" s="9">
        <f t="shared" si="0"/>
        <v>0</v>
      </c>
    </row>
    <row r="44" spans="1:18" ht="23.25" hidden="1" customHeight="1" thickBot="1">
      <c r="A44" s="577"/>
      <c r="B44" s="590"/>
      <c r="C44" s="196" t="s">
        <v>24</v>
      </c>
      <c r="D44" s="407" t="s">
        <v>230</v>
      </c>
      <c r="E44" s="368"/>
      <c r="F44" s="368"/>
      <c r="G44" s="368"/>
      <c r="H44" s="368"/>
      <c r="I44" s="368"/>
      <c r="J44" s="368"/>
      <c r="K44" s="368"/>
      <c r="L44" s="169">
        <f>L43*12</f>
        <v>0</v>
      </c>
      <c r="M44" s="170">
        <f>M43*9</f>
        <v>0</v>
      </c>
      <c r="N44" s="171">
        <f>N43*3</f>
        <v>0</v>
      </c>
      <c r="O44" s="11">
        <f>O43*'Valid Values and Workbook Info'!$F$10</f>
        <v>0</v>
      </c>
      <c r="P44" s="11">
        <f>P43*'Valid Values and Workbook Info'!$F$10</f>
        <v>0</v>
      </c>
      <c r="Q44" s="11">
        <f>Q43*'Valid Values and Workbook Info'!$F$10</f>
        <v>0</v>
      </c>
      <c r="R44" s="13">
        <f t="shared" si="0"/>
        <v>0</v>
      </c>
    </row>
    <row r="45" spans="1:18" ht="23.1" hidden="1" customHeight="1" thickBot="1">
      <c r="A45" s="577"/>
      <c r="B45" s="590"/>
      <c r="C45" s="195" t="s">
        <v>199</v>
      </c>
      <c r="D45" s="151" t="s">
        <v>224</v>
      </c>
      <c r="E45" s="220">
        <f>'Project Budget Overview'!B43</f>
        <v>0</v>
      </c>
      <c r="F45" s="215">
        <v>0</v>
      </c>
      <c r="G45" s="592">
        <f>'Project Budget Overview'!B43</f>
        <v>0</v>
      </c>
      <c r="H45" s="532"/>
      <c r="I45" s="532"/>
      <c r="J45" s="533"/>
      <c r="K45" s="158">
        <f>'Proposal Budget Year 4'!K45*1.03</f>
        <v>0</v>
      </c>
      <c r="L45" s="167"/>
      <c r="M45" s="168"/>
      <c r="N45" s="167"/>
      <c r="O45" s="5">
        <f>K45*L45</f>
        <v>0</v>
      </c>
      <c r="P45" s="6">
        <f>K45*M45</f>
        <v>0</v>
      </c>
      <c r="Q45" s="7">
        <f>((K45/19.5)*6.6)*N45</f>
        <v>0</v>
      </c>
      <c r="R45" s="9">
        <f t="shared" si="0"/>
        <v>0</v>
      </c>
    </row>
    <row r="46" spans="1:18" ht="23.25" hidden="1" customHeight="1" thickBot="1">
      <c r="A46" s="577"/>
      <c r="B46" s="590"/>
      <c r="C46" s="196" t="s">
        <v>24</v>
      </c>
      <c r="D46" s="407" t="s">
        <v>230</v>
      </c>
      <c r="E46" s="368"/>
      <c r="F46" s="368"/>
      <c r="G46" s="368"/>
      <c r="H46" s="368"/>
      <c r="I46" s="368"/>
      <c r="J46" s="368"/>
      <c r="K46" s="368"/>
      <c r="L46" s="169">
        <f>L45*12</f>
        <v>0</v>
      </c>
      <c r="M46" s="170">
        <f>M45*9</f>
        <v>0</v>
      </c>
      <c r="N46" s="171">
        <f>N45*3</f>
        <v>0</v>
      </c>
      <c r="O46" s="11">
        <f>O45*'Valid Values and Workbook Info'!$F$10</f>
        <v>0</v>
      </c>
      <c r="P46" s="11">
        <f>P45*'Valid Values and Workbook Info'!$F$10</f>
        <v>0</v>
      </c>
      <c r="Q46" s="11">
        <f>Q45*'Valid Values and Workbook Info'!$F$10</f>
        <v>0</v>
      </c>
      <c r="R46" s="13">
        <f t="shared" si="0"/>
        <v>0</v>
      </c>
    </row>
    <row r="47" spans="1:18" s="162" customFormat="1" ht="13.5" thickBot="1">
      <c r="A47" s="577"/>
      <c r="B47" s="590"/>
      <c r="C47" s="197" t="s">
        <v>128</v>
      </c>
      <c r="D47" s="561" t="str">
        <f>_xlfn.CONCAT("A.2. - Staff Salary (fringe at ",TEXT(100*'Valid Values and Workbook Info'!$F$11,"##.##"),"%)")</f>
        <v>A.2. - Staff Salary (fringe at 59.16%)</v>
      </c>
      <c r="E47" s="562"/>
      <c r="F47" s="562"/>
      <c r="G47" s="563"/>
      <c r="H47" s="563"/>
      <c r="I47" s="563"/>
      <c r="J47" s="563"/>
      <c r="K47" s="563"/>
      <c r="L47" s="563"/>
      <c r="M47" s="563"/>
      <c r="N47" s="563"/>
      <c r="O47" s="563"/>
      <c r="P47" s="563"/>
      <c r="Q47" s="563"/>
      <c r="R47" s="564"/>
    </row>
    <row r="48" spans="1:18" ht="23.25" customHeight="1" thickBot="1">
      <c r="A48" s="577"/>
      <c r="B48" s="590"/>
      <c r="C48" s="195" t="s">
        <v>200</v>
      </c>
      <c r="D48" s="257" t="s">
        <v>0</v>
      </c>
      <c r="E48" s="258">
        <v>0</v>
      </c>
      <c r="F48" s="259">
        <v>0</v>
      </c>
      <c r="G48" s="532">
        <f>'Project Budget Overview'!B46</f>
        <v>0</v>
      </c>
      <c r="H48" s="532"/>
      <c r="I48" s="532"/>
      <c r="J48" s="533"/>
      <c r="K48" s="260">
        <f>'Proposal Budget Year 4'!K48*1.03</f>
        <v>0</v>
      </c>
      <c r="L48" s="167"/>
      <c r="M48" s="168"/>
      <c r="N48" s="167"/>
      <c r="O48" s="5">
        <f>K48*L48</f>
        <v>0</v>
      </c>
      <c r="P48" s="6">
        <f>K48*M48</f>
        <v>0</v>
      </c>
      <c r="Q48" s="7">
        <f>((K48/19.5)*6.6)*N48</f>
        <v>0</v>
      </c>
      <c r="R48" s="9">
        <f t="shared" ref="R48:R55" si="1">SUM(O48:Q48)</f>
        <v>0</v>
      </c>
    </row>
    <row r="49" spans="1:18" ht="23.25" thickBot="1">
      <c r="A49" s="577"/>
      <c r="B49" s="590"/>
      <c r="C49" s="196" t="s">
        <v>24</v>
      </c>
      <c r="D49" s="367" t="s">
        <v>230</v>
      </c>
      <c r="E49" s="368"/>
      <c r="F49" s="368"/>
      <c r="G49" s="368"/>
      <c r="H49" s="368"/>
      <c r="I49" s="368"/>
      <c r="J49" s="368"/>
      <c r="K49" s="369"/>
      <c r="L49" s="169">
        <f>L48*12</f>
        <v>0</v>
      </c>
      <c r="M49" s="170">
        <f>M48*9</f>
        <v>0</v>
      </c>
      <c r="N49" s="171">
        <f>N48*3</f>
        <v>0</v>
      </c>
      <c r="O49" s="10">
        <f>O48*'Valid Values and Workbook Info'!$F$11</f>
        <v>0</v>
      </c>
      <c r="P49" s="10">
        <f>P48*'Valid Values and Workbook Info'!$F$11</f>
        <v>0</v>
      </c>
      <c r="Q49" s="10">
        <f>Q48*'Valid Values and Workbook Info'!$F$11</f>
        <v>0</v>
      </c>
      <c r="R49" s="13">
        <f t="shared" si="1"/>
        <v>0</v>
      </c>
    </row>
    <row r="50" spans="1:18" ht="23.1" customHeight="1" thickBot="1">
      <c r="A50" s="577"/>
      <c r="B50" s="590"/>
      <c r="C50" s="195" t="s">
        <v>200</v>
      </c>
      <c r="D50" s="257" t="s">
        <v>1</v>
      </c>
      <c r="E50" s="258">
        <v>0</v>
      </c>
      <c r="F50" s="259">
        <v>0</v>
      </c>
      <c r="G50" s="532">
        <f>'Project Budget Overview'!B47</f>
        <v>0</v>
      </c>
      <c r="H50" s="532"/>
      <c r="I50" s="532"/>
      <c r="J50" s="533"/>
      <c r="K50" s="260">
        <f>'Proposal Budget Year 4'!K50*1.03</f>
        <v>0</v>
      </c>
      <c r="L50" s="167"/>
      <c r="M50" s="168"/>
      <c r="N50" s="167"/>
      <c r="O50" s="5">
        <f>K50*L50</f>
        <v>0</v>
      </c>
      <c r="P50" s="6">
        <f>K50*M50</f>
        <v>0</v>
      </c>
      <c r="Q50" s="7">
        <f>((K50/19.5)*6.6)*N50</f>
        <v>0</v>
      </c>
      <c r="R50" s="9">
        <f t="shared" si="1"/>
        <v>0</v>
      </c>
    </row>
    <row r="51" spans="1:18" ht="23.25" thickBot="1">
      <c r="A51" s="577"/>
      <c r="B51" s="590"/>
      <c r="C51" s="198" t="s">
        <v>24</v>
      </c>
      <c r="D51" s="367" t="s">
        <v>230</v>
      </c>
      <c r="E51" s="368"/>
      <c r="F51" s="368"/>
      <c r="G51" s="368"/>
      <c r="H51" s="368"/>
      <c r="I51" s="368"/>
      <c r="J51" s="368"/>
      <c r="K51" s="369"/>
      <c r="L51" s="169">
        <f>L50*12</f>
        <v>0</v>
      </c>
      <c r="M51" s="170">
        <f>M50*9</f>
        <v>0</v>
      </c>
      <c r="N51" s="171">
        <f>N50*3</f>
        <v>0</v>
      </c>
      <c r="O51" s="10">
        <f>O50*'Valid Values and Workbook Info'!$F$11</f>
        <v>0</v>
      </c>
      <c r="P51" s="10">
        <f>P50*'Valid Values and Workbook Info'!$F$11</f>
        <v>0</v>
      </c>
      <c r="Q51" s="10">
        <f>Q50*'Valid Values and Workbook Info'!$F$11</f>
        <v>0</v>
      </c>
      <c r="R51" s="33">
        <f t="shared" si="1"/>
        <v>0</v>
      </c>
    </row>
    <row r="52" spans="1:18" ht="23.1" customHeight="1" thickBot="1">
      <c r="A52" s="577"/>
      <c r="B52" s="590"/>
      <c r="C52" s="195" t="s">
        <v>200</v>
      </c>
      <c r="D52" s="257" t="s">
        <v>2</v>
      </c>
      <c r="E52" s="258">
        <v>0</v>
      </c>
      <c r="F52" s="259">
        <v>0</v>
      </c>
      <c r="G52" s="532">
        <f>'Project Budget Overview'!B48</f>
        <v>0</v>
      </c>
      <c r="H52" s="532"/>
      <c r="I52" s="532"/>
      <c r="J52" s="533"/>
      <c r="K52" s="260">
        <f>'Proposal Budget Year 4'!K52*1.03</f>
        <v>0</v>
      </c>
      <c r="L52" s="167"/>
      <c r="M52" s="168"/>
      <c r="N52" s="167"/>
      <c r="O52" s="5">
        <f>K52*L52</f>
        <v>0</v>
      </c>
      <c r="P52" s="6">
        <f>K52*M52</f>
        <v>0</v>
      </c>
      <c r="Q52" s="7">
        <f>((K52/19.5)*6.6)*N52</f>
        <v>0</v>
      </c>
      <c r="R52" s="9">
        <f t="shared" si="1"/>
        <v>0</v>
      </c>
    </row>
    <row r="53" spans="1:18" ht="23.25" thickBot="1">
      <c r="A53" s="577"/>
      <c r="B53" s="590"/>
      <c r="C53" s="196" t="s">
        <v>24</v>
      </c>
      <c r="D53" s="367" t="s">
        <v>230</v>
      </c>
      <c r="E53" s="368"/>
      <c r="F53" s="368"/>
      <c r="G53" s="368"/>
      <c r="H53" s="368"/>
      <c r="I53" s="368"/>
      <c r="J53" s="368"/>
      <c r="K53" s="369"/>
      <c r="L53" s="169">
        <f>L52*12</f>
        <v>0</v>
      </c>
      <c r="M53" s="170">
        <f>M52*9</f>
        <v>0</v>
      </c>
      <c r="N53" s="171">
        <f>N52*3</f>
        <v>0</v>
      </c>
      <c r="O53" s="10">
        <f>O52*'Valid Values and Workbook Info'!$F$11</f>
        <v>0</v>
      </c>
      <c r="P53" s="10">
        <f>P52*'Valid Values and Workbook Info'!$F$11</f>
        <v>0</v>
      </c>
      <c r="Q53" s="10">
        <f>Q52*'Valid Values and Workbook Info'!$F$11</f>
        <v>0</v>
      </c>
      <c r="R53" s="13">
        <f t="shared" si="1"/>
        <v>0</v>
      </c>
    </row>
    <row r="54" spans="1:18" ht="23.1" customHeight="1" thickBot="1">
      <c r="A54" s="577"/>
      <c r="B54" s="590"/>
      <c r="C54" s="195" t="s">
        <v>200</v>
      </c>
      <c r="D54" s="257" t="s">
        <v>3</v>
      </c>
      <c r="E54" s="258">
        <v>0</v>
      </c>
      <c r="F54" s="259">
        <v>0</v>
      </c>
      <c r="G54" s="532">
        <f>'Project Budget Overview'!B49</f>
        <v>0</v>
      </c>
      <c r="H54" s="532"/>
      <c r="I54" s="532"/>
      <c r="J54" s="533"/>
      <c r="K54" s="260">
        <f>'Proposal Budget Year 4'!K54*1.03</f>
        <v>0</v>
      </c>
      <c r="L54" s="167"/>
      <c r="M54" s="168"/>
      <c r="N54" s="167"/>
      <c r="O54" s="5">
        <f>K54*L54</f>
        <v>0</v>
      </c>
      <c r="P54" s="6">
        <f>K54*M54</f>
        <v>0</v>
      </c>
      <c r="Q54" s="7">
        <f>((K54/19.5)*6.6)*N54</f>
        <v>0</v>
      </c>
      <c r="R54" s="9">
        <f t="shared" si="1"/>
        <v>0</v>
      </c>
    </row>
    <row r="55" spans="1:18" ht="23.25" thickBot="1">
      <c r="A55" s="577"/>
      <c r="B55" s="590"/>
      <c r="C55" s="196" t="s">
        <v>24</v>
      </c>
      <c r="D55" s="367" t="s">
        <v>230</v>
      </c>
      <c r="E55" s="368"/>
      <c r="F55" s="368"/>
      <c r="G55" s="368"/>
      <c r="H55" s="368"/>
      <c r="I55" s="368"/>
      <c r="J55" s="368"/>
      <c r="K55" s="369"/>
      <c r="L55" s="169">
        <f>L54*12</f>
        <v>0</v>
      </c>
      <c r="M55" s="170">
        <f>M54*9</f>
        <v>0</v>
      </c>
      <c r="N55" s="171">
        <f>N54*3</f>
        <v>0</v>
      </c>
      <c r="O55" s="10">
        <f>O54*'Valid Values and Workbook Info'!$F$11</f>
        <v>0</v>
      </c>
      <c r="P55" s="10">
        <f>P54*'Valid Values and Workbook Info'!$F$11</f>
        <v>0</v>
      </c>
      <c r="Q55" s="10">
        <f>Q54*'Valid Values and Workbook Info'!$F$11</f>
        <v>0</v>
      </c>
      <c r="R55" s="13">
        <f t="shared" si="1"/>
        <v>0</v>
      </c>
    </row>
    <row r="56" spans="1:18" ht="23.25" customHeight="1" thickBot="1">
      <c r="A56" s="577"/>
      <c r="B56" s="590"/>
      <c r="C56" s="202" t="s">
        <v>200</v>
      </c>
      <c r="D56" s="151" t="s">
        <v>4</v>
      </c>
      <c r="E56" s="220">
        <v>0</v>
      </c>
      <c r="F56" s="215">
        <v>0</v>
      </c>
      <c r="G56" s="592">
        <f>'Project Budget Overview'!B50</f>
        <v>0</v>
      </c>
      <c r="H56" s="532"/>
      <c r="I56" s="532"/>
      <c r="J56" s="533"/>
      <c r="K56" s="158">
        <f>'Proposal Budget Year 4'!K56*1.03</f>
        <v>0</v>
      </c>
      <c r="L56" s="167"/>
      <c r="M56" s="168"/>
      <c r="N56" s="167"/>
      <c r="O56" s="5">
        <f>K56*L56</f>
        <v>0</v>
      </c>
      <c r="P56" s="6">
        <f>K56*M56</f>
        <v>0</v>
      </c>
      <c r="Q56" s="7">
        <f>((K56/19.5)*6.6)*N56</f>
        <v>0</v>
      </c>
      <c r="R56" s="9">
        <f t="shared" si="0"/>
        <v>0</v>
      </c>
    </row>
    <row r="57" spans="1:18" ht="23.25" customHeight="1" thickBot="1">
      <c r="A57" s="577"/>
      <c r="B57" s="590"/>
      <c r="C57" s="196" t="s">
        <v>24</v>
      </c>
      <c r="D57" s="407" t="s">
        <v>230</v>
      </c>
      <c r="E57" s="368"/>
      <c r="F57" s="368"/>
      <c r="G57" s="368"/>
      <c r="H57" s="368"/>
      <c r="I57" s="368"/>
      <c r="J57" s="368"/>
      <c r="K57" s="368"/>
      <c r="L57" s="169">
        <f>L56*12</f>
        <v>0</v>
      </c>
      <c r="M57" s="170">
        <f>M56*9</f>
        <v>0</v>
      </c>
      <c r="N57" s="171">
        <f>N56*3</f>
        <v>0</v>
      </c>
      <c r="O57" s="10">
        <f>O56*'Valid Values and Workbook Info'!$F$11</f>
        <v>0</v>
      </c>
      <c r="P57" s="10">
        <f>P56*'Valid Values and Workbook Info'!$F$11</f>
        <v>0</v>
      </c>
      <c r="Q57" s="10">
        <f>Q56*'Valid Values and Workbook Info'!$F$11</f>
        <v>0</v>
      </c>
      <c r="R57" s="13">
        <f t="shared" si="0"/>
        <v>0</v>
      </c>
    </row>
    <row r="58" spans="1:18" ht="23.25" customHeight="1" thickBot="1">
      <c r="A58" s="577"/>
      <c r="B58" s="590"/>
      <c r="C58" s="195" t="s">
        <v>200</v>
      </c>
      <c r="D58" s="151" t="s">
        <v>5</v>
      </c>
      <c r="E58" s="220">
        <v>0</v>
      </c>
      <c r="F58" s="215">
        <v>0</v>
      </c>
      <c r="G58" s="592">
        <f>'Project Budget Overview'!B51</f>
        <v>0</v>
      </c>
      <c r="H58" s="532"/>
      <c r="I58" s="532"/>
      <c r="J58" s="533"/>
      <c r="K58" s="158">
        <f>'Proposal Budget Year 4'!K58*1.03</f>
        <v>0</v>
      </c>
      <c r="L58" s="167"/>
      <c r="M58" s="168"/>
      <c r="N58" s="167"/>
      <c r="O58" s="5">
        <f>K58*L58</f>
        <v>0</v>
      </c>
      <c r="P58" s="6">
        <f>K58*M58</f>
        <v>0</v>
      </c>
      <c r="Q58" s="7">
        <f>((K58/19.5)*6.6)*N58</f>
        <v>0</v>
      </c>
      <c r="R58" s="9">
        <f t="shared" si="0"/>
        <v>0</v>
      </c>
    </row>
    <row r="59" spans="1:18" ht="23.25" customHeight="1" thickBot="1">
      <c r="A59" s="577"/>
      <c r="B59" s="591"/>
      <c r="C59" s="198" t="s">
        <v>24</v>
      </c>
      <c r="D59" s="546" t="s">
        <v>230</v>
      </c>
      <c r="E59" s="547"/>
      <c r="F59" s="547"/>
      <c r="G59" s="547"/>
      <c r="H59" s="547"/>
      <c r="I59" s="547"/>
      <c r="J59" s="547"/>
      <c r="K59" s="547"/>
      <c r="L59" s="242">
        <f>L58*12</f>
        <v>0</v>
      </c>
      <c r="M59" s="208">
        <f>M58*9</f>
        <v>0</v>
      </c>
      <c r="N59" s="243">
        <f>N58*3</f>
        <v>0</v>
      </c>
      <c r="O59" s="10">
        <f>O58*'Valid Values and Workbook Info'!$F$11</f>
        <v>0</v>
      </c>
      <c r="P59" s="10">
        <f>P58*'Valid Values and Workbook Info'!$F$11</f>
        <v>0</v>
      </c>
      <c r="Q59" s="10">
        <f>Q58*'Valid Values and Workbook Info'!$F$11</f>
        <v>0</v>
      </c>
      <c r="R59" s="33">
        <f t="shared" si="0"/>
        <v>0</v>
      </c>
    </row>
    <row r="60" spans="1:18" ht="15.75" customHeight="1" thickBot="1">
      <c r="A60" s="577"/>
      <c r="B60" s="586" t="s">
        <v>250</v>
      </c>
      <c r="C60" s="587"/>
      <c r="D60" s="588"/>
      <c r="E60" s="246">
        <f>+E56+E58+E54+E52+E50+E48+E35+E33+E31+E29+E27+E25+E23+E21+E19+E17+E15+E13+E11+E9+E7+E45+E43+E41+E39+E37</f>
        <v>0</v>
      </c>
      <c r="F60" s="246">
        <f>+F56+F58+F54+F52+F50+F48+F35+F33+F31+F29+F27+F25+F23+F21+F19+F17+F15+F13+F11+F9+F7+F45+F43+F41+F39+F37</f>
        <v>0</v>
      </c>
      <c r="G60" s="247"/>
      <c r="H60" s="247"/>
      <c r="I60" s="247"/>
      <c r="J60" s="247"/>
      <c r="K60" s="247"/>
      <c r="L60" s="248"/>
      <c r="M60" s="170"/>
      <c r="N60" s="249"/>
      <c r="O60" s="250"/>
      <c r="P60" s="250"/>
      <c r="Q60" s="250"/>
      <c r="R60" s="251"/>
    </row>
    <row r="61" spans="1:18">
      <c r="A61" s="577"/>
      <c r="B61" s="649" t="s">
        <v>147</v>
      </c>
      <c r="C61" s="650"/>
      <c r="D61" s="650"/>
      <c r="E61" s="536"/>
      <c r="F61" s="536"/>
      <c r="G61" s="650"/>
      <c r="H61" s="650"/>
      <c r="I61" s="650"/>
      <c r="J61" s="650"/>
      <c r="K61" s="650"/>
      <c r="L61" s="650"/>
      <c r="M61" s="650"/>
      <c r="N61" s="650"/>
      <c r="O61" s="650"/>
      <c r="P61" s="650"/>
      <c r="Q61" s="650"/>
      <c r="R61" s="46">
        <f>SUM(R7,R9,R11,R13,R15,R17,R19,R21,R23,R25,R27,R29,R31,R33,R35,R37,R39,R41,R43,R45,R48,R50,R52,R54,R56,R58)</f>
        <v>0</v>
      </c>
    </row>
    <row r="62" spans="1:18" ht="13.5" thickBot="1">
      <c r="A62" s="577"/>
      <c r="B62" s="537" t="s">
        <v>148</v>
      </c>
      <c r="C62" s="538"/>
      <c r="D62" s="538"/>
      <c r="E62" s="538"/>
      <c r="F62" s="538"/>
      <c r="G62" s="538"/>
      <c r="H62" s="538"/>
      <c r="I62" s="538"/>
      <c r="J62" s="538"/>
      <c r="K62" s="538"/>
      <c r="L62" s="538"/>
      <c r="M62" s="538"/>
      <c r="N62" s="538"/>
      <c r="O62" s="538"/>
      <c r="P62" s="538"/>
      <c r="Q62" s="538"/>
      <c r="R62" s="47">
        <f>SUM(R8,R10,R12,R14,R16,R18,R20,R22,R24,R26,R28,R30,R32,R34,R36,R38,R40,R42,R44,R46,R49,R51,R53,R55,R57,R59)</f>
        <v>0</v>
      </c>
    </row>
    <row r="63" spans="1:18" ht="13.5" thickBot="1">
      <c r="A63" s="577"/>
      <c r="B63" s="408" t="s">
        <v>65</v>
      </c>
      <c r="C63" s="74" t="s">
        <v>22</v>
      </c>
      <c r="D63" s="551" t="str">
        <f>_xlfn.CONCAT("                Head Count                      B. OTHER PERSONNEL - FRINGE AT ",TEXT(100*'Valid Values and Workbook Info'!$F$12,"#0.00"),"% EXCEPT FOR GRADUATE STUDENTS AT ",TEXT(100*'Valid Values and Workbook Info'!$F$13,"#0.00"),"%, OPS STUDENTS AT ",TEXT(100*'Valid Values and Workbook Info'!$F$14,"#0.00"),"%")</f>
        <v xml:space="preserve">                Head Count                      B. OTHER PERSONNEL - FRINGE AT 3.76% EXCEPT FOR GRADUATE STUDENTS AT 9.96%, OPS STUDENTS AT 0.00%</v>
      </c>
      <c r="E63" s="552"/>
      <c r="F63" s="553"/>
      <c r="G63" s="552"/>
      <c r="H63" s="552"/>
      <c r="I63" s="552"/>
      <c r="J63" s="552"/>
      <c r="K63" s="552"/>
      <c r="L63" s="552"/>
      <c r="M63" s="552"/>
      <c r="N63" s="552"/>
      <c r="O63" s="552"/>
      <c r="P63" s="552"/>
      <c r="Q63" s="552"/>
      <c r="R63" s="554"/>
    </row>
    <row r="64" spans="1:18">
      <c r="A64" s="577"/>
      <c r="B64" s="409"/>
      <c r="C64" s="75" t="s">
        <v>27</v>
      </c>
      <c r="D64" s="555" t="s">
        <v>0</v>
      </c>
      <c r="E64" s="556"/>
      <c r="F64" s="216" t="s">
        <v>252</v>
      </c>
      <c r="G64" s="557" t="s">
        <v>16</v>
      </c>
      <c r="H64" s="557"/>
      <c r="I64" s="557"/>
      <c r="J64" s="557"/>
      <c r="K64" s="557"/>
      <c r="L64" s="557"/>
      <c r="M64" s="557"/>
      <c r="N64" s="557"/>
      <c r="O64" s="557"/>
      <c r="P64" s="557"/>
      <c r="Q64" s="558"/>
      <c r="R64" s="42">
        <v>0</v>
      </c>
    </row>
    <row r="65" spans="1:18" ht="12.75" customHeight="1">
      <c r="A65" s="577"/>
      <c r="B65" s="409"/>
      <c r="C65" s="76" t="s">
        <v>27</v>
      </c>
      <c r="D65" s="544" t="s">
        <v>1</v>
      </c>
      <c r="E65" s="629"/>
      <c r="F65" s="216">
        <v>0</v>
      </c>
      <c r="G65" s="549" t="s">
        <v>266</v>
      </c>
      <c r="H65" s="549"/>
      <c r="I65" s="549"/>
      <c r="J65" s="549"/>
      <c r="K65" s="549"/>
      <c r="L65" s="549"/>
      <c r="M65" s="549"/>
      <c r="N65" s="549"/>
      <c r="O65" s="549"/>
      <c r="P65" s="549"/>
      <c r="Q65" s="550"/>
      <c r="R65" s="16">
        <v>0</v>
      </c>
    </row>
    <row r="66" spans="1:18">
      <c r="A66" s="577"/>
      <c r="B66" s="409"/>
      <c r="C66" s="76" t="s">
        <v>27</v>
      </c>
      <c r="D66" s="544" t="s">
        <v>2</v>
      </c>
      <c r="E66" s="629"/>
      <c r="F66" s="216">
        <v>0</v>
      </c>
      <c r="G66" s="549" t="s">
        <v>265</v>
      </c>
      <c r="H66" s="549"/>
      <c r="I66" s="549"/>
      <c r="J66" s="549"/>
      <c r="K66" s="549"/>
      <c r="L66" s="549"/>
      <c r="M66" s="549"/>
      <c r="N66" s="549"/>
      <c r="O66" s="549"/>
      <c r="P66" s="549"/>
      <c r="Q66" s="550"/>
      <c r="R66" s="16">
        <v>0</v>
      </c>
    </row>
    <row r="67" spans="1:18">
      <c r="A67" s="577"/>
      <c r="B67" s="409"/>
      <c r="C67" s="76" t="s">
        <v>27</v>
      </c>
      <c r="D67" s="540" t="s">
        <v>3</v>
      </c>
      <c r="E67" s="647"/>
      <c r="F67" s="217" t="s">
        <v>252</v>
      </c>
      <c r="G67" s="542" t="s">
        <v>18</v>
      </c>
      <c r="H67" s="542"/>
      <c r="I67" s="542"/>
      <c r="J67" s="542"/>
      <c r="K67" s="542"/>
      <c r="L67" s="542"/>
      <c r="M67" s="542"/>
      <c r="N67" s="542"/>
      <c r="O67" s="542"/>
      <c r="P67" s="542"/>
      <c r="Q67" s="543"/>
      <c r="R67" s="16">
        <v>0</v>
      </c>
    </row>
    <row r="68" spans="1:18" ht="13.5" thickBot="1">
      <c r="A68" s="577"/>
      <c r="B68" s="409"/>
      <c r="C68" s="77" t="s">
        <v>27</v>
      </c>
      <c r="D68" s="582" t="s">
        <v>4</v>
      </c>
      <c r="E68" s="648"/>
      <c r="F68" s="216" t="s">
        <v>252</v>
      </c>
      <c r="G68" s="559" t="s">
        <v>7</v>
      </c>
      <c r="H68" s="559"/>
      <c r="I68" s="559"/>
      <c r="J68" s="559"/>
      <c r="K68" s="559"/>
      <c r="L68" s="559"/>
      <c r="M68" s="559"/>
      <c r="N68" s="559"/>
      <c r="O68" s="559"/>
      <c r="P68" s="559"/>
      <c r="Q68" s="560"/>
      <c r="R68" s="16">
        <v>0</v>
      </c>
    </row>
    <row r="69" spans="1:18" ht="15.75" customHeight="1" thickBot="1">
      <c r="A69" s="577"/>
      <c r="B69" s="416"/>
      <c r="C69" s="627" t="s">
        <v>251</v>
      </c>
      <c r="D69" s="628"/>
      <c r="E69" s="628"/>
      <c r="F69" s="221">
        <f>+F65+F66</f>
        <v>0</v>
      </c>
      <c r="G69" s="372" t="s">
        <v>135</v>
      </c>
      <c r="H69" s="398"/>
      <c r="I69" s="398"/>
      <c r="J69" s="398"/>
      <c r="K69" s="398"/>
      <c r="L69" s="398"/>
      <c r="M69" s="398"/>
      <c r="N69" s="398"/>
      <c r="O69" s="398"/>
      <c r="P69" s="398"/>
      <c r="Q69" s="400"/>
      <c r="R69" s="48">
        <f>SUM(R64:R68)</f>
        <v>0</v>
      </c>
    </row>
    <row r="70" spans="1:18" ht="13.5" thickBot="1">
      <c r="A70" s="577"/>
      <c r="B70" s="78"/>
      <c r="C70" s="34" t="s">
        <v>28</v>
      </c>
      <c r="D70" s="534" t="s">
        <v>134</v>
      </c>
      <c r="E70" s="398"/>
      <c r="F70" s="398"/>
      <c r="G70" s="398"/>
      <c r="H70" s="398"/>
      <c r="I70" s="398"/>
      <c r="J70" s="398"/>
      <c r="K70" s="398"/>
      <c r="L70" s="398"/>
      <c r="M70" s="398"/>
      <c r="N70" s="398"/>
      <c r="O70" s="398"/>
      <c r="P70" s="398"/>
      <c r="Q70" s="400"/>
      <c r="R70" s="49">
        <f>(R64+R67+R68)*'Valid Values and Workbook Info'!$F$12 + (R65)*'Valid Values and Workbook Info'!$F$13 + (R66)*'Valid Values and Workbook Info'!$F$14</f>
        <v>0</v>
      </c>
    </row>
    <row r="71" spans="1:18" ht="14.25" customHeight="1" thickBot="1">
      <c r="A71" s="577"/>
      <c r="B71" s="372" t="s">
        <v>130</v>
      </c>
      <c r="C71" s="398"/>
      <c r="D71" s="398"/>
      <c r="E71" s="398"/>
      <c r="F71" s="398"/>
      <c r="G71" s="398"/>
      <c r="H71" s="398"/>
      <c r="I71" s="398"/>
      <c r="J71" s="398"/>
      <c r="K71" s="398"/>
      <c r="L71" s="398"/>
      <c r="M71" s="398"/>
      <c r="N71" s="398"/>
      <c r="O71" s="398"/>
      <c r="P71" s="398"/>
      <c r="Q71" s="400"/>
      <c r="R71" s="49">
        <f>R61+R69</f>
        <v>0</v>
      </c>
    </row>
    <row r="72" spans="1:18" ht="15.75" customHeight="1" thickBot="1">
      <c r="A72" s="577"/>
      <c r="B72" s="22" t="s">
        <v>71</v>
      </c>
      <c r="C72" s="534" t="s">
        <v>131</v>
      </c>
      <c r="D72" s="398"/>
      <c r="E72" s="398"/>
      <c r="F72" s="398"/>
      <c r="G72" s="398"/>
      <c r="H72" s="398"/>
      <c r="I72" s="398"/>
      <c r="J72" s="398"/>
      <c r="K72" s="398"/>
      <c r="L72" s="398"/>
      <c r="M72" s="398"/>
      <c r="N72" s="398"/>
      <c r="O72" s="398"/>
      <c r="P72" s="398"/>
      <c r="Q72" s="400"/>
      <c r="R72" s="49">
        <f>R62+R70</f>
        <v>0</v>
      </c>
    </row>
    <row r="73" spans="1:18" ht="15.75" customHeight="1" thickBot="1">
      <c r="A73" s="578"/>
      <c r="B73" s="372" t="s">
        <v>140</v>
      </c>
      <c r="C73" s="398"/>
      <c r="D73" s="398"/>
      <c r="E73" s="398"/>
      <c r="F73" s="398"/>
      <c r="G73" s="398"/>
      <c r="H73" s="398"/>
      <c r="I73" s="398"/>
      <c r="J73" s="398"/>
      <c r="K73" s="398"/>
      <c r="L73" s="398"/>
      <c r="M73" s="398"/>
      <c r="N73" s="398"/>
      <c r="O73" s="398"/>
      <c r="P73" s="398"/>
      <c r="Q73" s="400"/>
      <c r="R73" s="50">
        <f>SUM(R71:R72)</f>
        <v>0</v>
      </c>
    </row>
    <row r="74" spans="1:18" ht="13.5" customHeight="1" thickBot="1">
      <c r="A74" s="401" t="s">
        <v>226</v>
      </c>
      <c r="B74" s="60"/>
      <c r="C74" s="32" t="s">
        <v>22</v>
      </c>
      <c r="D74" s="473" t="s">
        <v>146</v>
      </c>
      <c r="E74" s="474"/>
      <c r="F74" s="474"/>
      <c r="G74" s="474"/>
      <c r="H74" s="474"/>
      <c r="I74" s="474"/>
      <c r="J74" s="474"/>
      <c r="K74" s="474"/>
      <c r="L74" s="474"/>
      <c r="M74" s="474"/>
      <c r="N74" s="474"/>
      <c r="O74" s="474"/>
      <c r="P74" s="474"/>
      <c r="Q74" s="474"/>
      <c r="R74" s="475"/>
    </row>
    <row r="75" spans="1:18" ht="22.5">
      <c r="A75" s="593"/>
      <c r="B75" s="61" t="s">
        <v>72</v>
      </c>
      <c r="C75" s="31" t="s">
        <v>102</v>
      </c>
      <c r="D75" s="449">
        <v>1</v>
      </c>
      <c r="E75" s="450"/>
      <c r="F75" s="451" t="s">
        <v>51</v>
      </c>
      <c r="G75" s="452"/>
      <c r="H75" s="452"/>
      <c r="I75" s="452"/>
      <c r="J75" s="452"/>
      <c r="K75" s="452"/>
      <c r="L75" s="452"/>
      <c r="M75" s="452"/>
      <c r="N75" s="452"/>
      <c r="O75" s="452"/>
      <c r="P75" s="452"/>
      <c r="Q75" s="594"/>
      <c r="R75" s="30">
        <v>0</v>
      </c>
    </row>
    <row r="76" spans="1:18">
      <c r="A76" s="593"/>
      <c r="B76" s="61" t="s">
        <v>73</v>
      </c>
      <c r="C76" s="3" t="s">
        <v>59</v>
      </c>
      <c r="D76" s="434">
        <f t="shared" ref="D76:D95" si="2">D75+1</f>
        <v>2</v>
      </c>
      <c r="E76" s="435"/>
      <c r="F76" s="436" t="s">
        <v>52</v>
      </c>
      <c r="G76" s="437"/>
      <c r="H76" s="437"/>
      <c r="I76" s="437"/>
      <c r="J76" s="437"/>
      <c r="K76" s="437"/>
      <c r="L76" s="437"/>
      <c r="M76" s="437"/>
      <c r="N76" s="437"/>
      <c r="O76" s="437"/>
      <c r="P76" s="437"/>
      <c r="Q76" s="518"/>
      <c r="R76" s="17">
        <v>0</v>
      </c>
    </row>
    <row r="77" spans="1:18">
      <c r="A77" s="593"/>
      <c r="B77" s="61" t="s">
        <v>125</v>
      </c>
      <c r="C77" s="3" t="s">
        <v>56</v>
      </c>
      <c r="D77" s="434">
        <f t="shared" si="2"/>
        <v>3</v>
      </c>
      <c r="E77" s="435"/>
      <c r="F77" s="436" t="s">
        <v>40</v>
      </c>
      <c r="G77" s="437"/>
      <c r="H77" s="437"/>
      <c r="I77" s="437"/>
      <c r="J77" s="437"/>
      <c r="K77" s="437"/>
      <c r="L77" s="437"/>
      <c r="M77" s="437"/>
      <c r="N77" s="437"/>
      <c r="O77" s="437"/>
      <c r="P77" s="437"/>
      <c r="Q77" s="518"/>
      <c r="R77" s="17">
        <v>0</v>
      </c>
    </row>
    <row r="78" spans="1:18">
      <c r="A78" s="593"/>
      <c r="B78" s="595" t="s">
        <v>74</v>
      </c>
      <c r="C78" s="3" t="s">
        <v>54</v>
      </c>
      <c r="D78" s="434">
        <f t="shared" si="2"/>
        <v>4</v>
      </c>
      <c r="E78" s="435"/>
      <c r="F78" s="436" t="s">
        <v>101</v>
      </c>
      <c r="G78" s="437"/>
      <c r="H78" s="437"/>
      <c r="I78" s="437"/>
      <c r="J78" s="437"/>
      <c r="K78" s="437"/>
      <c r="L78" s="437"/>
      <c r="M78" s="437"/>
      <c r="N78" s="437"/>
      <c r="O78" s="437"/>
      <c r="P78" s="437"/>
      <c r="Q78" s="518"/>
      <c r="R78" s="17">
        <v>0</v>
      </c>
    </row>
    <row r="79" spans="1:18" ht="12.75" customHeight="1">
      <c r="A79" s="593"/>
      <c r="B79" s="596"/>
      <c r="C79" s="3" t="s">
        <v>57</v>
      </c>
      <c r="D79" s="434">
        <f t="shared" si="2"/>
        <v>5</v>
      </c>
      <c r="E79" s="435"/>
      <c r="F79" s="436" t="s">
        <v>42</v>
      </c>
      <c r="G79" s="437"/>
      <c r="H79" s="437"/>
      <c r="I79" s="437"/>
      <c r="J79" s="437"/>
      <c r="K79" s="437"/>
      <c r="L79" s="437"/>
      <c r="M79" s="437"/>
      <c r="N79" s="437"/>
      <c r="O79" s="437"/>
      <c r="P79" s="437"/>
      <c r="Q79" s="518"/>
      <c r="R79" s="17">
        <v>0</v>
      </c>
    </row>
    <row r="80" spans="1:18" ht="22.5">
      <c r="A80" s="593"/>
      <c r="B80" s="596"/>
      <c r="C80" s="2" t="s">
        <v>242</v>
      </c>
      <c r="D80" s="434">
        <f t="shared" si="2"/>
        <v>6</v>
      </c>
      <c r="E80" s="435"/>
      <c r="F80" s="436" t="s">
        <v>44</v>
      </c>
      <c r="G80" s="437"/>
      <c r="H80" s="437"/>
      <c r="I80" s="437"/>
      <c r="J80" s="437"/>
      <c r="K80" s="437"/>
      <c r="L80" s="437"/>
      <c r="M80" s="437"/>
      <c r="N80" s="437"/>
      <c r="O80" s="437"/>
      <c r="P80" s="437"/>
      <c r="Q80" s="518"/>
      <c r="R80" s="17">
        <v>0</v>
      </c>
    </row>
    <row r="81" spans="1:18">
      <c r="A81" s="593"/>
      <c r="B81" s="596"/>
      <c r="C81" s="194">
        <v>773911</v>
      </c>
      <c r="D81" s="434">
        <f t="shared" si="2"/>
        <v>7</v>
      </c>
      <c r="E81" s="435"/>
      <c r="F81" s="436" t="s">
        <v>241</v>
      </c>
      <c r="G81" s="437"/>
      <c r="H81" s="437"/>
      <c r="I81" s="437"/>
      <c r="J81" s="437"/>
      <c r="K81" s="437"/>
      <c r="L81" s="437"/>
      <c r="M81" s="437"/>
      <c r="N81" s="437"/>
      <c r="O81" s="437"/>
      <c r="P81" s="437"/>
      <c r="Q81" s="518"/>
      <c r="R81" s="17">
        <v>0</v>
      </c>
    </row>
    <row r="82" spans="1:18">
      <c r="A82" s="593"/>
      <c r="B82" s="596"/>
      <c r="C82" s="3" t="s">
        <v>58</v>
      </c>
      <c r="D82" s="434">
        <f t="shared" si="2"/>
        <v>8</v>
      </c>
      <c r="E82" s="435"/>
      <c r="F82" s="436" t="s">
        <v>47</v>
      </c>
      <c r="G82" s="437"/>
      <c r="H82" s="437"/>
      <c r="I82" s="437"/>
      <c r="J82" s="437"/>
      <c r="K82" s="437"/>
      <c r="L82" s="437"/>
      <c r="M82" s="437"/>
      <c r="N82" s="437"/>
      <c r="O82" s="437"/>
      <c r="P82" s="437"/>
      <c r="Q82" s="518"/>
      <c r="R82" s="17">
        <v>0</v>
      </c>
    </row>
    <row r="83" spans="1:18">
      <c r="A83" s="593"/>
      <c r="B83" s="526" t="s">
        <v>75</v>
      </c>
      <c r="C83" s="3" t="s">
        <v>103</v>
      </c>
      <c r="D83" s="434">
        <f t="shared" si="2"/>
        <v>9</v>
      </c>
      <c r="E83" s="435"/>
      <c r="F83" s="436" t="s">
        <v>37</v>
      </c>
      <c r="G83" s="437"/>
      <c r="H83" s="437"/>
      <c r="I83" s="437"/>
      <c r="J83" s="437"/>
      <c r="K83" s="437"/>
      <c r="L83" s="437"/>
      <c r="M83" s="437"/>
      <c r="N83" s="437"/>
      <c r="O83" s="437"/>
      <c r="P83" s="437"/>
      <c r="Q83" s="518"/>
      <c r="R83" s="17">
        <v>0</v>
      </c>
    </row>
    <row r="84" spans="1:18">
      <c r="A84" s="593"/>
      <c r="B84" s="527"/>
      <c r="C84" s="3" t="s">
        <v>55</v>
      </c>
      <c r="D84" s="434">
        <f t="shared" si="2"/>
        <v>10</v>
      </c>
      <c r="E84" s="435"/>
      <c r="F84" s="436" t="s">
        <v>38</v>
      </c>
      <c r="G84" s="437"/>
      <c r="H84" s="437"/>
      <c r="I84" s="437"/>
      <c r="J84" s="437"/>
      <c r="K84" s="437"/>
      <c r="L84" s="437"/>
      <c r="M84" s="437"/>
      <c r="N84" s="437"/>
      <c r="O84" s="437"/>
      <c r="P84" s="437"/>
      <c r="Q84" s="518"/>
      <c r="R84" s="17">
        <v>0</v>
      </c>
    </row>
    <row r="85" spans="1:18" ht="25.5" customHeight="1" thickBot="1">
      <c r="A85" s="593"/>
      <c r="B85" s="527"/>
      <c r="C85" s="597" t="s">
        <v>104</v>
      </c>
      <c r="D85" s="654">
        <f t="shared" si="2"/>
        <v>11</v>
      </c>
      <c r="E85" s="655"/>
      <c r="F85" s="603" t="s">
        <v>133</v>
      </c>
      <c r="G85" s="604"/>
      <c r="H85" s="604"/>
      <c r="I85" s="604"/>
      <c r="J85" s="604"/>
      <c r="K85" s="604"/>
      <c r="L85" s="604"/>
      <c r="M85" s="604"/>
      <c r="N85" s="604"/>
      <c r="O85" s="604"/>
      <c r="P85" s="604"/>
      <c r="Q85" s="605"/>
      <c r="R85" s="55"/>
    </row>
    <row r="86" spans="1:18" ht="13.5" thickBot="1">
      <c r="A86" s="593"/>
      <c r="B86" s="527"/>
      <c r="C86" s="598"/>
      <c r="D86" s="656"/>
      <c r="E86" s="657"/>
      <c r="F86" s="606" t="s">
        <v>61</v>
      </c>
      <c r="G86" s="607"/>
      <c r="H86" s="607"/>
      <c r="I86" s="607"/>
      <c r="J86" s="607"/>
      <c r="K86" s="607"/>
      <c r="L86" s="607"/>
      <c r="M86" s="607"/>
      <c r="N86" s="607"/>
      <c r="O86" s="607"/>
      <c r="P86" s="607"/>
      <c r="Q86" s="608"/>
      <c r="R86" s="20">
        <v>0</v>
      </c>
    </row>
    <row r="87" spans="1:18">
      <c r="A87" s="593"/>
      <c r="B87" s="527"/>
      <c r="C87" s="199">
        <v>711602</v>
      </c>
      <c r="D87" s="434">
        <v>12</v>
      </c>
      <c r="E87" s="634"/>
      <c r="F87" s="436" t="s">
        <v>278</v>
      </c>
      <c r="G87" s="437"/>
      <c r="H87" s="437"/>
      <c r="I87" s="437"/>
      <c r="J87" s="437"/>
      <c r="K87" s="437"/>
      <c r="L87" s="437"/>
      <c r="M87" s="437"/>
      <c r="N87" s="437"/>
      <c r="O87" s="437"/>
      <c r="P87" s="437"/>
      <c r="Q87" s="518"/>
      <c r="R87" s="20">
        <v>0</v>
      </c>
    </row>
    <row r="88" spans="1:18">
      <c r="A88" s="593"/>
      <c r="B88" s="528"/>
      <c r="C88" s="199">
        <v>711902</v>
      </c>
      <c r="D88" s="434">
        <v>13</v>
      </c>
      <c r="E88" s="435"/>
      <c r="F88" s="662" t="s">
        <v>243</v>
      </c>
      <c r="G88" s="663"/>
      <c r="H88" s="663"/>
      <c r="I88" s="663"/>
      <c r="J88" s="663"/>
      <c r="K88" s="663"/>
      <c r="L88" s="663"/>
      <c r="M88" s="663"/>
      <c r="N88" s="663"/>
      <c r="O88" s="663"/>
      <c r="P88" s="663"/>
      <c r="Q88" s="664"/>
      <c r="R88" s="17">
        <v>0</v>
      </c>
    </row>
    <row r="89" spans="1:18">
      <c r="A89" s="593"/>
      <c r="B89" s="235"/>
      <c r="C89" s="199"/>
      <c r="D89" s="434"/>
      <c r="E89" s="435"/>
      <c r="F89" s="515" t="s">
        <v>260</v>
      </c>
      <c r="G89" s="516"/>
      <c r="H89" s="516"/>
      <c r="I89" s="516"/>
      <c r="J89" s="516"/>
      <c r="K89" s="516"/>
      <c r="L89" s="516"/>
      <c r="M89" s="516"/>
      <c r="N89" s="516"/>
      <c r="O89" s="516"/>
      <c r="P89" s="516"/>
      <c r="Q89" s="517"/>
      <c r="R89" s="20">
        <f>'Participant Support Budget'!G10</f>
        <v>0</v>
      </c>
    </row>
    <row r="90" spans="1:18">
      <c r="A90" s="593"/>
      <c r="B90" s="61" t="s">
        <v>76</v>
      </c>
      <c r="C90" s="14">
        <v>711991</v>
      </c>
      <c r="D90" s="434">
        <f>D88+1</f>
        <v>14</v>
      </c>
      <c r="E90" s="435"/>
      <c r="F90" s="520" t="s">
        <v>45</v>
      </c>
      <c r="G90" s="521"/>
      <c r="H90" s="521"/>
      <c r="I90" s="521"/>
      <c r="J90" s="521"/>
      <c r="K90" s="521"/>
      <c r="L90" s="521"/>
      <c r="M90" s="521"/>
      <c r="N90" s="521"/>
      <c r="O90" s="521"/>
      <c r="P90" s="521"/>
      <c r="Q90" s="522"/>
      <c r="R90" s="17">
        <v>0</v>
      </c>
    </row>
    <row r="91" spans="1:18">
      <c r="A91" s="432">
        <f>R97</f>
        <v>0</v>
      </c>
      <c r="B91" s="61" t="s">
        <v>77</v>
      </c>
      <c r="C91" s="14">
        <v>711510</v>
      </c>
      <c r="D91" s="434">
        <f t="shared" si="2"/>
        <v>15</v>
      </c>
      <c r="E91" s="435"/>
      <c r="F91" s="508" t="s">
        <v>46</v>
      </c>
      <c r="G91" s="509"/>
      <c r="H91" s="509"/>
      <c r="I91" s="509"/>
      <c r="J91" s="509"/>
      <c r="K91" s="509"/>
      <c r="L91" s="509"/>
      <c r="M91" s="509"/>
      <c r="N91" s="509"/>
      <c r="O91" s="509"/>
      <c r="P91" s="509"/>
      <c r="Q91" s="510"/>
      <c r="R91" s="17">
        <v>0</v>
      </c>
    </row>
    <row r="92" spans="1:18" ht="78.75">
      <c r="A92" s="432"/>
      <c r="B92" s="61" t="s">
        <v>78</v>
      </c>
      <c r="C92" s="2" t="s">
        <v>924</v>
      </c>
      <c r="D92" s="457">
        <f t="shared" si="2"/>
        <v>16</v>
      </c>
      <c r="E92" s="458"/>
      <c r="F92" s="630" t="s">
        <v>105</v>
      </c>
      <c r="G92" s="631"/>
      <c r="H92" s="631"/>
      <c r="I92" s="631"/>
      <c r="J92" s="631"/>
      <c r="K92" s="631"/>
      <c r="L92" s="631"/>
      <c r="M92" s="631"/>
      <c r="N92" s="631"/>
      <c r="O92" s="631"/>
      <c r="P92" s="631"/>
      <c r="Q92" s="632"/>
      <c r="R92" s="17">
        <v>0</v>
      </c>
    </row>
    <row r="93" spans="1:18">
      <c r="A93" s="432"/>
      <c r="B93" s="61" t="s">
        <v>79</v>
      </c>
      <c r="C93" s="3" t="s">
        <v>106</v>
      </c>
      <c r="D93" s="434">
        <f>D92+1</f>
        <v>17</v>
      </c>
      <c r="E93" s="435"/>
      <c r="F93" s="508" t="s">
        <v>48</v>
      </c>
      <c r="G93" s="509"/>
      <c r="H93" s="509"/>
      <c r="I93" s="509"/>
      <c r="J93" s="509"/>
      <c r="K93" s="509"/>
      <c r="L93" s="509"/>
      <c r="M93" s="509"/>
      <c r="N93" s="509"/>
      <c r="O93" s="509"/>
      <c r="P93" s="509"/>
      <c r="Q93" s="510"/>
      <c r="R93" s="17">
        <v>0</v>
      </c>
    </row>
    <row r="94" spans="1:18">
      <c r="A94" s="432"/>
      <c r="B94" s="61" t="s">
        <v>80</v>
      </c>
      <c r="C94" s="3" t="s">
        <v>107</v>
      </c>
      <c r="D94" s="434">
        <f t="shared" si="2"/>
        <v>18</v>
      </c>
      <c r="E94" s="435"/>
      <c r="F94" s="508" t="s">
        <v>49</v>
      </c>
      <c r="G94" s="509"/>
      <c r="H94" s="509"/>
      <c r="I94" s="509"/>
      <c r="J94" s="509"/>
      <c r="K94" s="509"/>
      <c r="L94" s="509"/>
      <c r="M94" s="509"/>
      <c r="N94" s="509"/>
      <c r="O94" s="509"/>
      <c r="P94" s="509"/>
      <c r="Q94" s="510"/>
      <c r="R94" s="17">
        <v>0</v>
      </c>
    </row>
    <row r="95" spans="1:18">
      <c r="A95" s="432"/>
      <c r="B95" s="61" t="s">
        <v>81</v>
      </c>
      <c r="C95" s="3" t="s">
        <v>108</v>
      </c>
      <c r="D95" s="434">
        <f t="shared" si="2"/>
        <v>19</v>
      </c>
      <c r="E95" s="435"/>
      <c r="F95" s="508" t="s">
        <v>109</v>
      </c>
      <c r="G95" s="509"/>
      <c r="H95" s="509"/>
      <c r="I95" s="509"/>
      <c r="J95" s="509"/>
      <c r="K95" s="509"/>
      <c r="L95" s="509"/>
      <c r="M95" s="509"/>
      <c r="N95" s="509"/>
      <c r="O95" s="509"/>
      <c r="P95" s="509"/>
      <c r="Q95" s="510"/>
      <c r="R95" s="17">
        <v>0</v>
      </c>
    </row>
    <row r="96" spans="1:18" ht="13.5" thickBot="1">
      <c r="A96" s="432"/>
      <c r="B96" s="62" t="s">
        <v>82</v>
      </c>
      <c r="C96" s="18">
        <v>768301</v>
      </c>
      <c r="D96" s="442">
        <f>D95+1</f>
        <v>20</v>
      </c>
      <c r="E96" s="443"/>
      <c r="F96" s="512" t="s">
        <v>110</v>
      </c>
      <c r="G96" s="513"/>
      <c r="H96" s="513"/>
      <c r="I96" s="513"/>
      <c r="J96" s="513"/>
      <c r="K96" s="513"/>
      <c r="L96" s="513"/>
      <c r="M96" s="513"/>
      <c r="N96" s="513"/>
      <c r="O96" s="513"/>
      <c r="P96" s="513"/>
      <c r="Q96" s="514"/>
      <c r="R96" s="19">
        <v>0</v>
      </c>
    </row>
    <row r="97" spans="1:18" ht="18.75" customHeight="1" thickBot="1">
      <c r="A97" s="433"/>
      <c r="B97" s="398" t="s">
        <v>137</v>
      </c>
      <c r="C97" s="398"/>
      <c r="D97" s="398"/>
      <c r="E97" s="398"/>
      <c r="F97" s="398"/>
      <c r="G97" s="398"/>
      <c r="H97" s="398"/>
      <c r="I97" s="398"/>
      <c r="J97" s="398"/>
      <c r="K97" s="398"/>
      <c r="L97" s="398"/>
      <c r="M97" s="398"/>
      <c r="N97" s="398"/>
      <c r="O97" s="398"/>
      <c r="P97" s="398"/>
      <c r="Q97" s="400"/>
      <c r="R97" s="54">
        <f>SUM(R75:R96)</f>
        <v>0</v>
      </c>
    </row>
    <row r="98" spans="1:18" ht="13.5" customHeight="1" thickBot="1">
      <c r="A98" s="479" t="s">
        <v>160</v>
      </c>
      <c r="B98" s="481" t="s">
        <v>159</v>
      </c>
      <c r="C98" s="484">
        <v>772952</v>
      </c>
      <c r="D98" s="613" t="s">
        <v>124</v>
      </c>
      <c r="E98" s="614"/>
      <c r="F98" s="493" t="s">
        <v>169</v>
      </c>
      <c r="G98" s="494"/>
      <c r="H98" s="494"/>
      <c r="I98" s="494"/>
      <c r="J98" s="494"/>
      <c r="K98" s="494"/>
      <c r="L98" s="494"/>
      <c r="M98" s="494"/>
      <c r="N98" s="494"/>
      <c r="O98" s="494"/>
      <c r="P98" s="494"/>
      <c r="Q98" s="495"/>
      <c r="R98" s="56"/>
    </row>
    <row r="99" spans="1:18" ht="12.75" hidden="1" customHeight="1">
      <c r="A99" s="480"/>
      <c r="B99" s="482"/>
      <c r="C99" s="485"/>
      <c r="D99" s="615"/>
      <c r="E99" s="616"/>
      <c r="F99" s="496"/>
      <c r="G99" s="497"/>
      <c r="H99" s="497"/>
      <c r="I99" s="497"/>
      <c r="J99" s="497"/>
      <c r="K99" s="497"/>
      <c r="L99" s="497"/>
      <c r="M99" s="497"/>
      <c r="N99" s="497"/>
      <c r="O99" s="497"/>
      <c r="P99" s="497"/>
      <c r="Q99" s="498"/>
      <c r="R99" s="20">
        <v>0</v>
      </c>
    </row>
    <row r="100" spans="1:18" ht="13.5" customHeight="1" thickBot="1">
      <c r="A100" s="480"/>
      <c r="B100" s="482"/>
      <c r="C100" s="485"/>
      <c r="D100" s="615"/>
      <c r="E100" s="616"/>
      <c r="F100" s="499"/>
      <c r="G100" s="500"/>
      <c r="H100" s="500"/>
      <c r="I100" s="500"/>
      <c r="J100" s="500"/>
      <c r="K100" s="500"/>
      <c r="L100" s="500"/>
      <c r="M100" s="500"/>
      <c r="N100" s="500"/>
      <c r="O100" s="500"/>
      <c r="P100" s="500"/>
      <c r="Q100" s="501"/>
      <c r="R100" s="56"/>
    </row>
    <row r="101" spans="1:18" ht="14.1" customHeight="1" thickBot="1">
      <c r="A101" s="63">
        <f>SUM(R99:R101)</f>
        <v>0</v>
      </c>
      <c r="B101" s="483"/>
      <c r="C101" s="486"/>
      <c r="D101" s="617"/>
      <c r="E101" s="618"/>
      <c r="F101" s="505" t="s">
        <v>171</v>
      </c>
      <c r="G101" s="506"/>
      <c r="H101" s="506"/>
      <c r="I101" s="506"/>
      <c r="J101" s="506"/>
      <c r="K101" s="506"/>
      <c r="L101" s="506"/>
      <c r="M101" s="506"/>
      <c r="N101" s="506"/>
      <c r="O101" s="506"/>
      <c r="P101" s="506"/>
      <c r="Q101" s="507"/>
      <c r="R101" s="103">
        <f>'Project Subcontractor Budgets'!G55</f>
        <v>0</v>
      </c>
    </row>
    <row r="102" spans="1:18" ht="12.75" customHeight="1" thickBot="1">
      <c r="A102" s="479" t="s">
        <v>161</v>
      </c>
      <c r="B102" s="481" t="s">
        <v>158</v>
      </c>
      <c r="C102" s="484">
        <v>772951</v>
      </c>
      <c r="D102" s="613" t="s">
        <v>925</v>
      </c>
      <c r="E102" s="614"/>
      <c r="F102" s="493" t="s">
        <v>169</v>
      </c>
      <c r="G102" s="494"/>
      <c r="H102" s="494"/>
      <c r="I102" s="494"/>
      <c r="J102" s="494"/>
      <c r="K102" s="494"/>
      <c r="L102" s="494"/>
      <c r="M102" s="494"/>
      <c r="N102" s="494"/>
      <c r="O102" s="494"/>
      <c r="P102" s="494"/>
      <c r="Q102" s="495"/>
      <c r="R102" s="56"/>
    </row>
    <row r="103" spans="1:18" ht="12.75" hidden="1" customHeight="1">
      <c r="A103" s="480"/>
      <c r="B103" s="482"/>
      <c r="C103" s="485"/>
      <c r="D103" s="615"/>
      <c r="E103" s="616"/>
      <c r="F103" s="496"/>
      <c r="G103" s="497"/>
      <c r="H103" s="497"/>
      <c r="I103" s="497"/>
      <c r="J103" s="497"/>
      <c r="K103" s="497"/>
      <c r="L103" s="497"/>
      <c r="M103" s="497"/>
      <c r="N103" s="497"/>
      <c r="O103" s="497"/>
      <c r="P103" s="497"/>
      <c r="Q103" s="498"/>
      <c r="R103" s="20">
        <v>0</v>
      </c>
    </row>
    <row r="104" spans="1:18" ht="13.5" thickBot="1">
      <c r="A104" s="480"/>
      <c r="B104" s="482"/>
      <c r="C104" s="485"/>
      <c r="D104" s="615"/>
      <c r="E104" s="616"/>
      <c r="F104" s="499"/>
      <c r="G104" s="500"/>
      <c r="H104" s="500"/>
      <c r="I104" s="500"/>
      <c r="J104" s="500"/>
      <c r="K104" s="500"/>
      <c r="L104" s="500"/>
      <c r="M104" s="500"/>
      <c r="N104" s="500"/>
      <c r="O104" s="500"/>
      <c r="P104" s="500"/>
      <c r="Q104" s="501"/>
      <c r="R104" s="56"/>
    </row>
    <row r="105" spans="1:18" ht="14.1" customHeight="1" thickBot="1">
      <c r="A105" s="39">
        <f>SUM(R103:R105)</f>
        <v>0</v>
      </c>
      <c r="B105" s="483"/>
      <c r="C105" s="486"/>
      <c r="D105" s="617"/>
      <c r="E105" s="618"/>
      <c r="F105" s="502" t="s">
        <v>170</v>
      </c>
      <c r="G105" s="503"/>
      <c r="H105" s="503"/>
      <c r="I105" s="503"/>
      <c r="J105" s="503"/>
      <c r="K105" s="503"/>
      <c r="L105" s="503"/>
      <c r="M105" s="503"/>
      <c r="N105" s="503"/>
      <c r="O105" s="503"/>
      <c r="P105" s="503"/>
      <c r="Q105" s="504"/>
      <c r="R105" s="103">
        <f>'Project Subcontractor Budgets'!G54</f>
        <v>0</v>
      </c>
    </row>
    <row r="106" spans="1:18" ht="15" customHeight="1" thickBot="1">
      <c r="A106" s="38" t="s">
        <v>68</v>
      </c>
      <c r="B106" s="37" t="s">
        <v>85</v>
      </c>
      <c r="C106" s="23" t="s">
        <v>60</v>
      </c>
      <c r="D106" s="462">
        <v>23</v>
      </c>
      <c r="E106" s="463"/>
      <c r="F106" s="464" t="s">
        <v>111</v>
      </c>
      <c r="G106" s="465"/>
      <c r="H106" s="465"/>
      <c r="I106" s="465"/>
      <c r="J106" s="465"/>
      <c r="K106" s="465"/>
      <c r="L106" s="465"/>
      <c r="M106" s="465"/>
      <c r="N106" s="465"/>
      <c r="O106" s="465"/>
      <c r="P106" s="465"/>
      <c r="Q106" s="466"/>
      <c r="R106" s="24">
        <f>SUM('Proposal Budget Year 4'!R106*1.03)</f>
        <v>0</v>
      </c>
    </row>
    <row r="107" spans="1:18" ht="11.25" customHeight="1" thickBot="1">
      <c r="A107" s="39">
        <f>R106</f>
        <v>0</v>
      </c>
      <c r="B107" s="467"/>
      <c r="C107" s="467"/>
      <c r="D107" s="467"/>
      <c r="E107" s="467"/>
      <c r="F107" s="467"/>
      <c r="G107" s="467"/>
      <c r="H107" s="467"/>
      <c r="I107" s="467"/>
      <c r="J107" s="467"/>
      <c r="K107" s="467"/>
      <c r="L107" s="467"/>
      <c r="M107" s="467"/>
      <c r="N107" s="467"/>
      <c r="O107" s="467"/>
      <c r="P107" s="467"/>
      <c r="Q107" s="468"/>
      <c r="R107" s="68"/>
    </row>
    <row r="108" spans="1:18" ht="12" customHeight="1" thickBot="1">
      <c r="A108" s="469"/>
      <c r="B108" s="470"/>
      <c r="C108" s="473" t="s">
        <v>121</v>
      </c>
      <c r="D108" s="474"/>
      <c r="E108" s="474"/>
      <c r="F108" s="474"/>
      <c r="G108" s="474"/>
      <c r="H108" s="474"/>
      <c r="I108" s="474"/>
      <c r="J108" s="474"/>
      <c r="K108" s="474"/>
      <c r="L108" s="474"/>
      <c r="M108" s="474"/>
      <c r="N108" s="474"/>
      <c r="O108" s="474"/>
      <c r="P108" s="474"/>
      <c r="Q108" s="475"/>
      <c r="R108" s="68"/>
    </row>
    <row r="109" spans="1:18" ht="13.5" customHeight="1" thickBot="1">
      <c r="A109" s="471"/>
      <c r="B109" s="472"/>
      <c r="C109" s="476" t="s">
        <v>132</v>
      </c>
      <c r="D109" s="477"/>
      <c r="E109" s="477"/>
      <c r="F109" s="477"/>
      <c r="G109" s="477"/>
      <c r="H109" s="477"/>
      <c r="I109" s="477"/>
      <c r="J109" s="477"/>
      <c r="K109" s="477"/>
      <c r="L109" s="477"/>
      <c r="M109" s="477"/>
      <c r="N109" s="477"/>
      <c r="O109" s="477"/>
      <c r="P109" s="477"/>
      <c r="Q109" s="478"/>
      <c r="R109" s="69"/>
    </row>
    <row r="110" spans="1:18" ht="12.75" customHeight="1">
      <c r="A110" s="401" t="s">
        <v>227</v>
      </c>
      <c r="B110" s="64" t="s">
        <v>86</v>
      </c>
      <c r="C110" s="28" t="s">
        <v>112</v>
      </c>
      <c r="D110" s="449">
        <v>24</v>
      </c>
      <c r="E110" s="450"/>
      <c r="F110" s="451" t="s">
        <v>30</v>
      </c>
      <c r="G110" s="452"/>
      <c r="H110" s="452"/>
      <c r="I110" s="452"/>
      <c r="J110" s="452"/>
      <c r="K110" s="452"/>
      <c r="L110" s="452"/>
      <c r="M110" s="452"/>
      <c r="N110" s="452"/>
      <c r="O110" s="452"/>
      <c r="P110" s="452"/>
      <c r="Q110" s="453"/>
      <c r="R110" s="29">
        <v>0</v>
      </c>
    </row>
    <row r="111" spans="1:18">
      <c r="A111" s="406"/>
      <c r="B111" s="65" t="s">
        <v>87</v>
      </c>
      <c r="C111" s="25" t="s">
        <v>113</v>
      </c>
      <c r="D111" s="434">
        <f t="shared" ref="D111:D124" si="3">D110+1</f>
        <v>25</v>
      </c>
      <c r="E111" s="435"/>
      <c r="F111" s="436" t="s">
        <v>31</v>
      </c>
      <c r="G111" s="437"/>
      <c r="H111" s="437"/>
      <c r="I111" s="437"/>
      <c r="J111" s="437"/>
      <c r="K111" s="437"/>
      <c r="L111" s="437"/>
      <c r="M111" s="437"/>
      <c r="N111" s="437"/>
      <c r="O111" s="437"/>
      <c r="P111" s="437"/>
      <c r="Q111" s="438"/>
      <c r="R111" s="20">
        <v>0</v>
      </c>
    </row>
    <row r="112" spans="1:18">
      <c r="A112" s="406"/>
      <c r="B112" s="65" t="s">
        <v>88</v>
      </c>
      <c r="C112" s="25" t="s">
        <v>114</v>
      </c>
      <c r="D112" s="434">
        <f t="shared" si="3"/>
        <v>26</v>
      </c>
      <c r="E112" s="435"/>
      <c r="F112" s="436" t="s">
        <v>32</v>
      </c>
      <c r="G112" s="437"/>
      <c r="H112" s="437"/>
      <c r="I112" s="437"/>
      <c r="J112" s="437"/>
      <c r="K112" s="437"/>
      <c r="L112" s="437"/>
      <c r="M112" s="437"/>
      <c r="N112" s="437"/>
      <c r="O112" s="437"/>
      <c r="P112" s="437"/>
      <c r="Q112" s="438"/>
      <c r="R112" s="20">
        <v>0</v>
      </c>
    </row>
    <row r="113" spans="1:18">
      <c r="A113" s="406"/>
      <c r="B113" s="65" t="s">
        <v>89</v>
      </c>
      <c r="C113" s="26">
        <v>711171</v>
      </c>
      <c r="D113" s="434">
        <f t="shared" si="3"/>
        <v>27</v>
      </c>
      <c r="E113" s="435"/>
      <c r="F113" s="439" t="s">
        <v>33</v>
      </c>
      <c r="G113" s="440"/>
      <c r="H113" s="440"/>
      <c r="I113" s="440"/>
      <c r="J113" s="440"/>
      <c r="K113" s="440"/>
      <c r="L113" s="440"/>
      <c r="M113" s="440"/>
      <c r="N113" s="440"/>
      <c r="O113" s="440"/>
      <c r="P113" s="440"/>
      <c r="Q113" s="441"/>
      <c r="R113" s="20">
        <v>0</v>
      </c>
    </row>
    <row r="114" spans="1:18">
      <c r="A114" s="406"/>
      <c r="B114" s="65" t="s">
        <v>90</v>
      </c>
      <c r="C114" s="25" t="s">
        <v>115</v>
      </c>
      <c r="D114" s="434">
        <f t="shared" si="3"/>
        <v>28</v>
      </c>
      <c r="E114" s="435"/>
      <c r="F114" s="436" t="s">
        <v>34</v>
      </c>
      <c r="G114" s="437"/>
      <c r="H114" s="437"/>
      <c r="I114" s="437"/>
      <c r="J114" s="437"/>
      <c r="K114" s="437"/>
      <c r="L114" s="437"/>
      <c r="M114" s="437"/>
      <c r="N114" s="437"/>
      <c r="O114" s="437"/>
      <c r="P114" s="437"/>
      <c r="Q114" s="438"/>
      <c r="R114" s="20">
        <v>0</v>
      </c>
    </row>
    <row r="115" spans="1:18">
      <c r="A115" s="406"/>
      <c r="B115" s="65" t="s">
        <v>91</v>
      </c>
      <c r="C115" s="26">
        <v>773821</v>
      </c>
      <c r="D115" s="434">
        <f t="shared" si="3"/>
        <v>29</v>
      </c>
      <c r="E115" s="435"/>
      <c r="F115" s="439" t="s">
        <v>35</v>
      </c>
      <c r="G115" s="440"/>
      <c r="H115" s="440"/>
      <c r="I115" s="440"/>
      <c r="J115" s="440"/>
      <c r="K115" s="440"/>
      <c r="L115" s="440"/>
      <c r="M115" s="440"/>
      <c r="N115" s="440"/>
      <c r="O115" s="440"/>
      <c r="P115" s="440"/>
      <c r="Q115" s="441"/>
      <c r="R115" s="20">
        <v>0</v>
      </c>
    </row>
    <row r="116" spans="1:18">
      <c r="A116" s="406"/>
      <c r="B116" s="65" t="s">
        <v>244</v>
      </c>
      <c r="C116" s="26">
        <v>773810</v>
      </c>
      <c r="D116" s="434">
        <f>D115+1</f>
        <v>30</v>
      </c>
      <c r="E116" s="435"/>
      <c r="F116" s="454" t="s">
        <v>246</v>
      </c>
      <c r="G116" s="455"/>
      <c r="H116" s="455"/>
      <c r="I116" s="455"/>
      <c r="J116" s="455"/>
      <c r="K116" s="455"/>
      <c r="L116" s="455"/>
      <c r="M116" s="455"/>
      <c r="N116" s="455"/>
      <c r="O116" s="455"/>
      <c r="P116" s="455"/>
      <c r="Q116" s="456"/>
      <c r="R116" s="20">
        <v>0</v>
      </c>
    </row>
    <row r="117" spans="1:18" ht="22.5">
      <c r="A117" s="406"/>
      <c r="B117" s="65" t="s">
        <v>92</v>
      </c>
      <c r="C117" s="284" t="s">
        <v>277</v>
      </c>
      <c r="D117" s="457">
        <f>D116+1</f>
        <v>31</v>
      </c>
      <c r="E117" s="458"/>
      <c r="F117" s="459" t="s">
        <v>36</v>
      </c>
      <c r="G117" s="460"/>
      <c r="H117" s="460"/>
      <c r="I117" s="460"/>
      <c r="J117" s="460"/>
      <c r="K117" s="460"/>
      <c r="L117" s="460"/>
      <c r="M117" s="460"/>
      <c r="N117" s="460"/>
      <c r="O117" s="460"/>
      <c r="P117" s="460"/>
      <c r="Q117" s="461"/>
      <c r="R117" s="20">
        <v>0</v>
      </c>
    </row>
    <row r="118" spans="1:18">
      <c r="A118" s="406"/>
      <c r="B118" s="65" t="s">
        <v>93</v>
      </c>
      <c r="C118" s="26">
        <v>711196</v>
      </c>
      <c r="D118" s="434">
        <f t="shared" si="3"/>
        <v>32</v>
      </c>
      <c r="E118" s="435"/>
      <c r="F118" s="439" t="s">
        <v>39</v>
      </c>
      <c r="G118" s="440"/>
      <c r="H118" s="440"/>
      <c r="I118" s="440"/>
      <c r="J118" s="440"/>
      <c r="K118" s="440"/>
      <c r="L118" s="440"/>
      <c r="M118" s="440"/>
      <c r="N118" s="440"/>
      <c r="O118" s="440"/>
      <c r="P118" s="440"/>
      <c r="Q118" s="441"/>
      <c r="R118" s="20">
        <v>0</v>
      </c>
    </row>
    <row r="119" spans="1:18">
      <c r="A119" s="406"/>
      <c r="B119" s="65" t="s">
        <v>94</v>
      </c>
      <c r="C119" s="25" t="s">
        <v>116</v>
      </c>
      <c r="D119" s="434">
        <f t="shared" si="3"/>
        <v>33</v>
      </c>
      <c r="E119" s="435"/>
      <c r="F119" s="439" t="s">
        <v>41</v>
      </c>
      <c r="G119" s="440"/>
      <c r="H119" s="440"/>
      <c r="I119" s="440"/>
      <c r="J119" s="440"/>
      <c r="K119" s="440"/>
      <c r="L119" s="440"/>
      <c r="M119" s="440"/>
      <c r="N119" s="440"/>
      <c r="O119" s="440"/>
      <c r="P119" s="440"/>
      <c r="Q119" s="441"/>
      <c r="R119" s="20">
        <v>0</v>
      </c>
    </row>
    <row r="120" spans="1:18">
      <c r="A120" s="432">
        <f>R125</f>
        <v>0</v>
      </c>
      <c r="B120" s="65" t="s">
        <v>95</v>
      </c>
      <c r="C120" s="25" t="s">
        <v>117</v>
      </c>
      <c r="D120" s="434">
        <f t="shared" si="3"/>
        <v>34</v>
      </c>
      <c r="E120" s="435"/>
      <c r="F120" s="436" t="s">
        <v>43</v>
      </c>
      <c r="G120" s="437"/>
      <c r="H120" s="437"/>
      <c r="I120" s="437"/>
      <c r="J120" s="437"/>
      <c r="K120" s="437"/>
      <c r="L120" s="437"/>
      <c r="M120" s="437"/>
      <c r="N120" s="437"/>
      <c r="O120" s="437"/>
      <c r="P120" s="437"/>
      <c r="Q120" s="438"/>
      <c r="R120" s="20">
        <v>0</v>
      </c>
    </row>
    <row r="121" spans="1:18">
      <c r="A121" s="432"/>
      <c r="B121" s="65" t="s">
        <v>96</v>
      </c>
      <c r="C121" s="25" t="s">
        <v>118</v>
      </c>
      <c r="D121" s="434">
        <f t="shared" si="3"/>
        <v>35</v>
      </c>
      <c r="E121" s="435"/>
      <c r="F121" s="439" t="s">
        <v>245</v>
      </c>
      <c r="G121" s="440"/>
      <c r="H121" s="440"/>
      <c r="I121" s="440"/>
      <c r="J121" s="440"/>
      <c r="K121" s="440"/>
      <c r="L121" s="440"/>
      <c r="M121" s="440"/>
      <c r="N121" s="440"/>
      <c r="O121" s="440"/>
      <c r="P121" s="440"/>
      <c r="Q121" s="441"/>
      <c r="R121" s="20">
        <v>0</v>
      </c>
    </row>
    <row r="122" spans="1:18">
      <c r="A122" s="432"/>
      <c r="B122" s="65" t="s">
        <v>97</v>
      </c>
      <c r="C122" s="25" t="s">
        <v>119</v>
      </c>
      <c r="D122" s="434">
        <f t="shared" si="3"/>
        <v>36</v>
      </c>
      <c r="E122" s="435"/>
      <c r="F122" s="439" t="s">
        <v>9</v>
      </c>
      <c r="G122" s="440"/>
      <c r="H122" s="440"/>
      <c r="I122" s="440"/>
      <c r="J122" s="440"/>
      <c r="K122" s="440"/>
      <c r="L122" s="440"/>
      <c r="M122" s="440"/>
      <c r="N122" s="440"/>
      <c r="O122" s="440"/>
      <c r="P122" s="440"/>
      <c r="Q122" s="441"/>
      <c r="R122" s="20">
        <v>0</v>
      </c>
    </row>
    <row r="123" spans="1:18">
      <c r="A123" s="432"/>
      <c r="B123" s="65" t="s">
        <v>98</v>
      </c>
      <c r="C123" s="26">
        <v>711440</v>
      </c>
      <c r="D123" s="434">
        <f t="shared" si="3"/>
        <v>37</v>
      </c>
      <c r="E123" s="435"/>
      <c r="F123" s="436" t="s">
        <v>120</v>
      </c>
      <c r="G123" s="437"/>
      <c r="H123" s="437"/>
      <c r="I123" s="437"/>
      <c r="J123" s="437"/>
      <c r="K123" s="437"/>
      <c r="L123" s="437"/>
      <c r="M123" s="437"/>
      <c r="N123" s="437"/>
      <c r="O123" s="437"/>
      <c r="P123" s="437"/>
      <c r="Q123" s="438"/>
      <c r="R123" s="20">
        <v>0</v>
      </c>
    </row>
    <row r="124" spans="1:18" ht="13.5" thickBot="1">
      <c r="A124" s="432"/>
      <c r="B124" s="41" t="s">
        <v>123</v>
      </c>
      <c r="C124" s="27" t="s">
        <v>62</v>
      </c>
      <c r="D124" s="434">
        <f t="shared" si="3"/>
        <v>38</v>
      </c>
      <c r="E124" s="435"/>
      <c r="F124" s="444" t="s">
        <v>50</v>
      </c>
      <c r="G124" s="445"/>
      <c r="H124" s="445"/>
      <c r="I124" s="445"/>
      <c r="J124" s="445"/>
      <c r="K124" s="445"/>
      <c r="L124" s="445"/>
      <c r="M124" s="445"/>
      <c r="N124" s="445"/>
      <c r="O124" s="445"/>
      <c r="P124" s="445"/>
      <c r="Q124" s="446"/>
      <c r="R124" s="21">
        <v>0</v>
      </c>
    </row>
    <row r="125" spans="1:18" ht="15" customHeight="1" thickBot="1">
      <c r="A125" s="433"/>
      <c r="B125" s="398" t="s">
        <v>136</v>
      </c>
      <c r="C125" s="398"/>
      <c r="D125" s="398"/>
      <c r="E125" s="398"/>
      <c r="F125" s="398"/>
      <c r="G125" s="398"/>
      <c r="H125" s="398"/>
      <c r="I125" s="398"/>
      <c r="J125" s="398"/>
      <c r="K125" s="398"/>
      <c r="L125" s="398"/>
      <c r="M125" s="398"/>
      <c r="N125" s="398"/>
      <c r="O125" s="398"/>
      <c r="P125" s="398"/>
      <c r="Q125" s="447"/>
      <c r="R125" s="53">
        <f>SUM(R110:R124)</f>
        <v>0</v>
      </c>
    </row>
    <row r="126" spans="1:18" s="163" customFormat="1" ht="20.25" customHeight="1" thickBot="1">
      <c r="A126" s="401" t="s">
        <v>228</v>
      </c>
      <c r="B126" s="404" t="s">
        <v>145</v>
      </c>
      <c r="C126" s="404"/>
      <c r="D126" s="404"/>
      <c r="E126" s="404"/>
      <c r="F126" s="404"/>
      <c r="G126" s="404"/>
      <c r="H126" s="404"/>
      <c r="I126" s="404"/>
      <c r="J126" s="404"/>
      <c r="K126" s="404"/>
      <c r="L126" s="404"/>
      <c r="M126" s="404"/>
      <c r="N126" s="404"/>
      <c r="O126" s="404"/>
      <c r="P126" s="404"/>
      <c r="Q126" s="404"/>
      <c r="R126" s="405"/>
    </row>
    <row r="127" spans="1:18" ht="13.5" thickBot="1">
      <c r="A127" s="406"/>
      <c r="B127" s="408" t="s">
        <v>99</v>
      </c>
      <c r="C127" s="410" t="s">
        <v>29</v>
      </c>
      <c r="D127" s="413" t="s">
        <v>240</v>
      </c>
      <c r="E127" s="413"/>
      <c r="F127" s="413"/>
      <c r="G127" s="413"/>
      <c r="H127" s="413"/>
      <c r="I127" s="413"/>
      <c r="J127" s="413"/>
      <c r="K127" s="413"/>
      <c r="L127" s="413"/>
      <c r="M127" s="413"/>
      <c r="N127" s="413"/>
      <c r="O127" s="414"/>
      <c r="P127" s="414"/>
      <c r="Q127" s="415"/>
      <c r="R127" s="57"/>
    </row>
    <row r="128" spans="1:18">
      <c r="A128" s="406"/>
      <c r="B128" s="409"/>
      <c r="C128" s="411"/>
      <c r="D128" s="419" t="s">
        <v>53</v>
      </c>
      <c r="E128" s="420"/>
      <c r="F128" s="421"/>
      <c r="G128" s="421"/>
      <c r="H128" s="421"/>
      <c r="I128" s="421"/>
      <c r="J128" s="421"/>
      <c r="K128" s="421"/>
      <c r="L128" s="421"/>
      <c r="M128" s="421"/>
      <c r="N128" s="422"/>
      <c r="O128" s="423"/>
      <c r="P128" s="424"/>
      <c r="Q128" s="425"/>
      <c r="R128" s="58"/>
    </row>
    <row r="129" spans="1:18">
      <c r="A129" s="406"/>
      <c r="B129" s="409"/>
      <c r="C129" s="411"/>
      <c r="D129" s="426" t="s">
        <v>6</v>
      </c>
      <c r="E129" s="427"/>
      <c r="F129" s="428"/>
      <c r="G129" s="428"/>
      <c r="H129" s="428"/>
      <c r="I129" s="428"/>
      <c r="J129" s="428"/>
      <c r="K129" s="428"/>
      <c r="L129" s="428"/>
      <c r="M129" s="428"/>
      <c r="N129" s="429"/>
      <c r="O129" s="430" t="s">
        <v>142</v>
      </c>
      <c r="P129" s="430"/>
      <c r="Q129" s="431"/>
      <c r="R129" s="72">
        <v>0</v>
      </c>
    </row>
    <row r="130" spans="1:18" ht="13.5" thickBot="1">
      <c r="A130" s="39">
        <f>R129</f>
        <v>0</v>
      </c>
      <c r="B130" s="416"/>
      <c r="C130" s="412"/>
      <c r="D130" s="391" t="s">
        <v>8</v>
      </c>
      <c r="E130" s="392"/>
      <c r="F130" s="393"/>
      <c r="G130" s="393"/>
      <c r="H130" s="393"/>
      <c r="I130" s="393"/>
      <c r="J130" s="393"/>
      <c r="K130" s="393"/>
      <c r="L130" s="393"/>
      <c r="M130" s="393"/>
      <c r="N130" s="394"/>
      <c r="O130" s="395"/>
      <c r="P130" s="396"/>
      <c r="Q130" s="397"/>
      <c r="R130" s="59"/>
    </row>
    <row r="131" spans="1:18" s="164" customFormat="1" ht="16.5" customHeight="1" thickBot="1">
      <c r="A131" s="619" t="s">
        <v>141</v>
      </c>
      <c r="B131" s="399"/>
      <c r="C131" s="399"/>
      <c r="D131" s="399"/>
      <c r="E131" s="399"/>
      <c r="F131" s="399"/>
      <c r="G131" s="399"/>
      <c r="H131" s="399"/>
      <c r="I131" s="399"/>
      <c r="J131" s="399"/>
      <c r="K131" s="399"/>
      <c r="L131" s="399"/>
      <c r="M131" s="399"/>
      <c r="N131" s="399"/>
      <c r="O131" s="399"/>
      <c r="P131" s="399"/>
      <c r="Q131" s="620"/>
      <c r="R131" s="52">
        <f>(R73+R97+R125+R129) + SUM(R101:R106)</f>
        <v>0</v>
      </c>
    </row>
    <row r="132" spans="1:18" s="163" customFormat="1" ht="15.75" customHeight="1" thickBot="1">
      <c r="A132" s="401" t="s">
        <v>69</v>
      </c>
      <c r="B132" s="403" t="s">
        <v>143</v>
      </c>
      <c r="C132" s="404"/>
      <c r="D132" s="404"/>
      <c r="E132" s="404"/>
      <c r="F132" s="404"/>
      <c r="G132" s="404"/>
      <c r="H132" s="404"/>
      <c r="I132" s="404"/>
      <c r="J132" s="404"/>
      <c r="K132" s="404"/>
      <c r="L132" s="404"/>
      <c r="M132" s="404"/>
      <c r="N132" s="404"/>
      <c r="O132" s="404"/>
      <c r="P132" s="404"/>
      <c r="Q132" s="404"/>
      <c r="R132" s="405"/>
    </row>
    <row r="133" spans="1:18" ht="15" customHeight="1" thickBot="1">
      <c r="A133" s="406"/>
      <c r="B133" s="408" t="s">
        <v>100</v>
      </c>
      <c r="C133" s="410">
        <v>757003</v>
      </c>
      <c r="D133" s="382" t="s">
        <v>122</v>
      </c>
      <c r="E133" s="383"/>
      <c r="F133" s="384"/>
      <c r="G133" s="417">
        <f>'Project Budget Overview'!D11</f>
        <v>0</v>
      </c>
      <c r="H133" s="418"/>
      <c r="I133" s="612" t="s">
        <v>17</v>
      </c>
      <c r="J133" s="380"/>
      <c r="K133" s="380"/>
      <c r="L133" s="380"/>
      <c r="M133" s="380"/>
      <c r="N133" s="380"/>
      <c r="O133" s="380"/>
      <c r="P133" s="380"/>
      <c r="Q133" s="381"/>
      <c r="R133" s="44">
        <f>R131</f>
        <v>0</v>
      </c>
    </row>
    <row r="134" spans="1:18" ht="15" customHeight="1" thickBot="1">
      <c r="A134" s="406"/>
      <c r="B134" s="416"/>
      <c r="C134" s="412"/>
      <c r="D134" s="382" t="s">
        <v>154</v>
      </c>
      <c r="E134" s="383"/>
      <c r="F134" s="384"/>
      <c r="G134" s="385">
        <f>'Project Budget Overview'!D10</f>
        <v>0</v>
      </c>
      <c r="H134" s="386"/>
      <c r="I134" s="386"/>
      <c r="J134" s="387"/>
      <c r="K134" s="388" t="s">
        <v>155</v>
      </c>
      <c r="L134" s="389"/>
      <c r="M134" s="389"/>
      <c r="N134" s="389"/>
      <c r="O134" s="389"/>
      <c r="P134" s="389"/>
      <c r="Q134" s="390"/>
      <c r="R134" s="148">
        <f>R133*G133</f>
        <v>0</v>
      </c>
    </row>
    <row r="135" spans="1:18" ht="13.5" hidden="1" thickBot="1">
      <c r="A135" s="92"/>
      <c r="B135" s="93"/>
      <c r="C135" s="94"/>
      <c r="D135" s="4"/>
      <c r="E135" s="4"/>
      <c r="F135" s="1"/>
      <c r="G135" s="1"/>
      <c r="H135" s="1"/>
      <c r="I135" s="1"/>
      <c r="J135" s="370"/>
      <c r="K135" s="370"/>
      <c r="L135" s="99"/>
      <c r="M135" s="371"/>
      <c r="N135" s="371"/>
      <c r="O135" s="1"/>
      <c r="P135" s="1"/>
      <c r="Q135" s="40"/>
      <c r="R135" s="45"/>
    </row>
    <row r="136" spans="1:18" ht="13.5" hidden="1" thickBot="1">
      <c r="A136" s="95">
        <f>R137</f>
        <v>0</v>
      </c>
      <c r="B136" s="93"/>
      <c r="C136" s="94"/>
      <c r="D136" s="1"/>
      <c r="E136" s="1"/>
      <c r="F136" s="1"/>
      <c r="G136" s="1"/>
      <c r="H136" s="1"/>
      <c r="I136" s="1"/>
      <c r="J136" s="370"/>
      <c r="K136" s="370"/>
      <c r="L136" s="99"/>
      <c r="M136" s="371"/>
      <c r="N136" s="371"/>
      <c r="O136" s="1"/>
      <c r="P136" s="1"/>
      <c r="Q136" s="100"/>
      <c r="R136" s="96"/>
    </row>
    <row r="137" spans="1:18" ht="13.5" thickBot="1">
      <c r="A137" s="73">
        <f>R137</f>
        <v>0</v>
      </c>
      <c r="B137" s="372" t="s">
        <v>139</v>
      </c>
      <c r="C137" s="398"/>
      <c r="D137" s="398"/>
      <c r="E137" s="398"/>
      <c r="F137" s="398"/>
      <c r="G137" s="398"/>
      <c r="H137" s="398"/>
      <c r="I137" s="398"/>
      <c r="J137" s="398"/>
      <c r="K137" s="398"/>
      <c r="L137" s="398"/>
      <c r="M137" s="398"/>
      <c r="N137" s="398"/>
      <c r="O137" s="398"/>
      <c r="P137" s="398"/>
      <c r="Q137" s="400"/>
      <c r="R137" s="97">
        <f>R134</f>
        <v>0</v>
      </c>
    </row>
    <row r="138" spans="1:18" s="163" customFormat="1" ht="13.5" thickBot="1">
      <c r="A138" s="43"/>
      <c r="B138" s="375" t="s">
        <v>144</v>
      </c>
      <c r="C138" s="376"/>
      <c r="D138" s="376"/>
      <c r="E138" s="376"/>
      <c r="F138" s="376"/>
      <c r="G138" s="376"/>
      <c r="H138" s="376"/>
      <c r="I138" s="376"/>
      <c r="J138" s="376"/>
      <c r="K138" s="376"/>
      <c r="L138" s="376"/>
      <c r="M138" s="376"/>
      <c r="N138" s="376"/>
      <c r="O138" s="376"/>
      <c r="P138" s="376"/>
      <c r="Q138" s="377"/>
      <c r="R138" s="51">
        <f>SUM(R131,R137)</f>
        <v>0</v>
      </c>
    </row>
  </sheetData>
  <mergeCells count="223">
    <mergeCell ref="E5:F5"/>
    <mergeCell ref="G5:R5"/>
    <mergeCell ref="D53:K53"/>
    <mergeCell ref="D55:K55"/>
    <mergeCell ref="D70:Q70"/>
    <mergeCell ref="F116:Q116"/>
    <mergeCell ref="B73:Q73"/>
    <mergeCell ref="B61:Q61"/>
    <mergeCell ref="B62:Q62"/>
    <mergeCell ref="B63:B69"/>
    <mergeCell ref="D63:R63"/>
    <mergeCell ref="D64:E64"/>
    <mergeCell ref="G64:Q64"/>
    <mergeCell ref="D65:E65"/>
    <mergeCell ref="G65:Q65"/>
    <mergeCell ref="D66:E66"/>
    <mergeCell ref="G66:Q66"/>
    <mergeCell ref="D67:E67"/>
    <mergeCell ref="G67:Q67"/>
    <mergeCell ref="D68:E68"/>
    <mergeCell ref="G69:Q69"/>
    <mergeCell ref="C69:E69"/>
    <mergeCell ref="B83:B88"/>
    <mergeCell ref="F80:Q80"/>
    <mergeCell ref="A74:A90"/>
    <mergeCell ref="G6:R6"/>
    <mergeCell ref="G7:J7"/>
    <mergeCell ref="G9:J9"/>
    <mergeCell ref="G11:J11"/>
    <mergeCell ref="G13:J13"/>
    <mergeCell ref="G15:J15"/>
    <mergeCell ref="G17:J17"/>
    <mergeCell ref="D88:E88"/>
    <mergeCell ref="G48:J48"/>
    <mergeCell ref="G50:J50"/>
    <mergeCell ref="G52:J52"/>
    <mergeCell ref="G54:J54"/>
    <mergeCell ref="B60:D60"/>
    <mergeCell ref="G19:J19"/>
    <mergeCell ref="G21:J21"/>
    <mergeCell ref="G23:J23"/>
    <mergeCell ref="C85:C86"/>
    <mergeCell ref="D90:E90"/>
    <mergeCell ref="G37:J37"/>
    <mergeCell ref="G39:J39"/>
    <mergeCell ref="B7:B59"/>
    <mergeCell ref="D49:K49"/>
    <mergeCell ref="D59:K59"/>
    <mergeCell ref="F118:Q118"/>
    <mergeCell ref="F119:Q119"/>
    <mergeCell ref="F106:Q106"/>
    <mergeCell ref="D117:E117"/>
    <mergeCell ref="D118:E118"/>
    <mergeCell ref="F120:Q120"/>
    <mergeCell ref="C109:Q109"/>
    <mergeCell ref="D79:E79"/>
    <mergeCell ref="F77:Q77"/>
    <mergeCell ref="F78:Q78"/>
    <mergeCell ref="D83:E83"/>
    <mergeCell ref="D84:E84"/>
    <mergeCell ref="F83:Q83"/>
    <mergeCell ref="D92:E92"/>
    <mergeCell ref="F85:Q85"/>
    <mergeCell ref="D85:E86"/>
    <mergeCell ref="D81:E81"/>
    <mergeCell ref="F81:Q81"/>
    <mergeCell ref="D93:E93"/>
    <mergeCell ref="F79:Q79"/>
    <mergeCell ref="F93:Q93"/>
    <mergeCell ref="D78:E78"/>
    <mergeCell ref="F94:Q94"/>
    <mergeCell ref="F95:Q95"/>
    <mergeCell ref="F98:Q100"/>
    <mergeCell ref="F102:Q104"/>
    <mergeCell ref="F105:Q105"/>
    <mergeCell ref="B107:Q107"/>
    <mergeCell ref="A108:B109"/>
    <mergeCell ref="C108:Q108"/>
    <mergeCell ref="A98:A100"/>
    <mergeCell ref="B98:B101"/>
    <mergeCell ref="D116:E116"/>
    <mergeCell ref="D94:E94"/>
    <mergeCell ref="O130:Q130"/>
    <mergeCell ref="O128:Q128"/>
    <mergeCell ref="A120:A125"/>
    <mergeCell ref="D120:E120"/>
    <mergeCell ref="F123:Q123"/>
    <mergeCell ref="D128:E128"/>
    <mergeCell ref="F128:N128"/>
    <mergeCell ref="D129:E129"/>
    <mergeCell ref="F129:N129"/>
    <mergeCell ref="D130:E130"/>
    <mergeCell ref="F130:N130"/>
    <mergeCell ref="D122:E122"/>
    <mergeCell ref="F121:Q121"/>
    <mergeCell ref="F122:Q122"/>
    <mergeCell ref="D127:N127"/>
    <mergeCell ref="O127:Q127"/>
    <mergeCell ref="F124:Q124"/>
    <mergeCell ref="B125:Q125"/>
    <mergeCell ref="F96:Q96"/>
    <mergeCell ref="D119:E119"/>
    <mergeCell ref="D106:E106"/>
    <mergeCell ref="D95:E95"/>
    <mergeCell ref="D96:E96"/>
    <mergeCell ref="B138:Q138"/>
    <mergeCell ref="J135:K135"/>
    <mergeCell ref="M135:N135"/>
    <mergeCell ref="J136:K136"/>
    <mergeCell ref="M136:N136"/>
    <mergeCell ref="B137:Q137"/>
    <mergeCell ref="A110:A119"/>
    <mergeCell ref="D110:E110"/>
    <mergeCell ref="D111:E111"/>
    <mergeCell ref="D112:E112"/>
    <mergeCell ref="D113:E113"/>
    <mergeCell ref="D114:E114"/>
    <mergeCell ref="D115:E115"/>
    <mergeCell ref="D123:E123"/>
    <mergeCell ref="F110:Q110"/>
    <mergeCell ref="B132:R132"/>
    <mergeCell ref="G133:H133"/>
    <mergeCell ref="A132:A134"/>
    <mergeCell ref="C133:C134"/>
    <mergeCell ref="B133:B134"/>
    <mergeCell ref="D133:F133"/>
    <mergeCell ref="D134:F134"/>
    <mergeCell ref="G134:J134"/>
    <mergeCell ref="A126:A129"/>
    <mergeCell ref="K134:Q134"/>
    <mergeCell ref="I133:Q133"/>
    <mergeCell ref="C98:C101"/>
    <mergeCell ref="D98:E101"/>
    <mergeCell ref="A102:A104"/>
    <mergeCell ref="B102:B105"/>
    <mergeCell ref="C102:C105"/>
    <mergeCell ref="D102:E105"/>
    <mergeCell ref="B97:Q97"/>
    <mergeCell ref="A131:Q131"/>
    <mergeCell ref="D124:E124"/>
    <mergeCell ref="D121:E121"/>
    <mergeCell ref="F101:Q101"/>
    <mergeCell ref="B126:R126"/>
    <mergeCell ref="B127:B130"/>
    <mergeCell ref="C127:C130"/>
    <mergeCell ref="O129:Q129"/>
    <mergeCell ref="F111:Q111"/>
    <mergeCell ref="F112:Q112"/>
    <mergeCell ref="F113:Q113"/>
    <mergeCell ref="F114:Q114"/>
    <mergeCell ref="F115:Q115"/>
    <mergeCell ref="F117:Q117"/>
    <mergeCell ref="A91:A97"/>
    <mergeCell ref="F88:Q88"/>
    <mergeCell ref="D82:E82"/>
    <mergeCell ref="F82:Q82"/>
    <mergeCell ref="F92:Q92"/>
    <mergeCell ref="F84:Q84"/>
    <mergeCell ref="D89:E89"/>
    <mergeCell ref="F89:Q89"/>
    <mergeCell ref="F90:Q90"/>
    <mergeCell ref="F91:Q91"/>
    <mergeCell ref="D91:E91"/>
    <mergeCell ref="F86:Q86"/>
    <mergeCell ref="D87:E87"/>
    <mergeCell ref="F87:Q87"/>
    <mergeCell ref="A1:R1"/>
    <mergeCell ref="A2:B2"/>
    <mergeCell ref="C2:I2"/>
    <mergeCell ref="L2:R2"/>
    <mergeCell ref="A3:B3"/>
    <mergeCell ref="C3:F3"/>
    <mergeCell ref="G3:K3"/>
    <mergeCell ref="L3:N3"/>
    <mergeCell ref="O3:Q3"/>
    <mergeCell ref="D4:J4"/>
    <mergeCell ref="B78:B82"/>
    <mergeCell ref="D80:E80"/>
    <mergeCell ref="D8:K8"/>
    <mergeCell ref="D10:K10"/>
    <mergeCell ref="D12:K12"/>
    <mergeCell ref="D14:K14"/>
    <mergeCell ref="D16:K16"/>
    <mergeCell ref="D18:K18"/>
    <mergeCell ref="D20:K20"/>
    <mergeCell ref="D22:K22"/>
    <mergeCell ref="D24:K24"/>
    <mergeCell ref="D26:K26"/>
    <mergeCell ref="D28:K28"/>
    <mergeCell ref="D30:K30"/>
    <mergeCell ref="D74:R74"/>
    <mergeCell ref="D75:E75"/>
    <mergeCell ref="D76:E76"/>
    <mergeCell ref="D77:E77"/>
    <mergeCell ref="F75:Q75"/>
    <mergeCell ref="F76:Q76"/>
    <mergeCell ref="D47:R47"/>
    <mergeCell ref="C72:Q72"/>
    <mergeCell ref="D57:K57"/>
    <mergeCell ref="G43:J43"/>
    <mergeCell ref="G45:J45"/>
    <mergeCell ref="G56:J56"/>
    <mergeCell ref="G58:J58"/>
    <mergeCell ref="A7:A35"/>
    <mergeCell ref="D38:K38"/>
    <mergeCell ref="D40:K40"/>
    <mergeCell ref="D42:K42"/>
    <mergeCell ref="D44:K44"/>
    <mergeCell ref="D46:K46"/>
    <mergeCell ref="G25:J25"/>
    <mergeCell ref="G27:J27"/>
    <mergeCell ref="G29:J29"/>
    <mergeCell ref="G31:J31"/>
    <mergeCell ref="G33:J33"/>
    <mergeCell ref="A36:A73"/>
    <mergeCell ref="G35:J35"/>
    <mergeCell ref="D32:K32"/>
    <mergeCell ref="D34:K34"/>
    <mergeCell ref="D36:K36"/>
    <mergeCell ref="B71:Q71"/>
    <mergeCell ref="G68:Q68"/>
    <mergeCell ref="D51:K51"/>
    <mergeCell ref="G41:J41"/>
  </mergeCells>
  <pageMargins left="0.5" right="0.5" top="0.5" bottom="0.5" header="0.5" footer="0.5"/>
  <pageSetup scale="35" orientation="portrait" r:id="rId1"/>
  <headerFooter alignWithMargins="0">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1"/>
  <sheetViews>
    <sheetView zoomScale="85" zoomScaleNormal="85" workbookViewId="0">
      <selection activeCell="B5" sqref="B5"/>
    </sheetView>
  </sheetViews>
  <sheetFormatPr defaultColWidth="9.140625" defaultRowHeight="12.75"/>
  <cols>
    <col min="1" max="1" width="53.42578125" customWidth="1"/>
    <col min="2" max="2" width="22.42578125" customWidth="1"/>
    <col min="3" max="3" width="22.42578125" style="1" customWidth="1"/>
    <col min="4" max="7" width="22.42578125" customWidth="1"/>
  </cols>
  <sheetData>
    <row r="1" spans="1:7" s="66" customFormat="1" ht="20.100000000000001" customHeight="1" thickBot="1">
      <c r="A1" s="565" t="s">
        <v>25</v>
      </c>
      <c r="B1" s="566"/>
      <c r="C1" s="566"/>
      <c r="D1" s="566"/>
      <c r="E1" s="566"/>
      <c r="F1" s="566"/>
      <c r="G1" s="567"/>
    </row>
    <row r="2" spans="1:7" s="66" customFormat="1" ht="20.100000000000001" customHeight="1" thickBot="1">
      <c r="A2" s="568" t="s">
        <v>10</v>
      </c>
      <c r="B2" s="569"/>
      <c r="C2" s="348">
        <f>'Project Budget Overview'!D4</f>
        <v>0</v>
      </c>
      <c r="D2" s="349"/>
      <c r="E2" s="349"/>
      <c r="F2" s="349"/>
      <c r="G2" s="570"/>
    </row>
    <row r="3" spans="1:7" s="66" customFormat="1" ht="20.100000000000001" customHeight="1" thickBot="1">
      <c r="A3" s="568" t="s">
        <v>11</v>
      </c>
      <c r="B3" s="569"/>
      <c r="C3" s="348">
        <f>'Project Budget Overview'!D6</f>
        <v>0</v>
      </c>
      <c r="D3" s="349"/>
      <c r="E3" s="349"/>
      <c r="F3" s="349"/>
      <c r="G3" s="570"/>
    </row>
    <row r="4" spans="1:7" s="82" customFormat="1" ht="39.75" customHeight="1" thickBot="1">
      <c r="A4" s="79" t="s">
        <v>64</v>
      </c>
      <c r="B4" s="80" t="s">
        <v>149</v>
      </c>
      <c r="C4" s="81" t="s">
        <v>150</v>
      </c>
      <c r="D4" s="81" t="s">
        <v>151</v>
      </c>
      <c r="E4" s="81" t="s">
        <v>152</v>
      </c>
      <c r="F4" s="81" t="s">
        <v>153</v>
      </c>
      <c r="G4" s="89" t="s">
        <v>275</v>
      </c>
    </row>
    <row r="5" spans="1:7" ht="30" customHeight="1" thickBot="1">
      <c r="A5" s="83" t="s">
        <v>70</v>
      </c>
      <c r="B5" s="85">
        <f>'Proposal Budget Year 1'!R61</f>
        <v>0</v>
      </c>
      <c r="C5" s="86">
        <f>'Proposal Budget Year 2'!R61</f>
        <v>0</v>
      </c>
      <c r="D5" s="84">
        <f>'Proposal Budget Year 3'!R61</f>
        <v>0</v>
      </c>
      <c r="E5" s="84">
        <f>'Proposal Budget Year 4'!R61</f>
        <v>0</v>
      </c>
      <c r="F5" s="84">
        <f>'Proposal Budget Year 5'!R61</f>
        <v>0</v>
      </c>
      <c r="G5" s="90">
        <f t="shared" ref="G5:G38" si="0">SUM(B5:F5)</f>
        <v>0</v>
      </c>
    </row>
    <row r="6" spans="1:7" ht="30" customHeight="1" thickBot="1">
      <c r="A6" s="83" t="s">
        <v>65</v>
      </c>
      <c r="B6" s="87">
        <f>'Proposal Budget Year 1'!R69</f>
        <v>0</v>
      </c>
      <c r="C6" s="84">
        <f>'Proposal Budget Year 2'!R69</f>
        <v>0</v>
      </c>
      <c r="D6" s="84">
        <f>'Proposal Budget Year 3'!R69</f>
        <v>0</v>
      </c>
      <c r="E6" s="84">
        <f>'Proposal Budget Year 4'!R69</f>
        <v>0</v>
      </c>
      <c r="F6" s="84">
        <f>'Proposal Budget Year 5'!R69</f>
        <v>0</v>
      </c>
      <c r="G6" s="90">
        <f t="shared" si="0"/>
        <v>0</v>
      </c>
    </row>
    <row r="7" spans="1:7" ht="30" customHeight="1" thickBot="1">
      <c r="A7" s="83" t="s">
        <v>71</v>
      </c>
      <c r="B7" s="87">
        <f>'Proposal Budget Year 1'!R72</f>
        <v>0</v>
      </c>
      <c r="C7" s="84">
        <f>'Proposal Budget Year 2'!R72</f>
        <v>0</v>
      </c>
      <c r="D7" s="84">
        <f>'Proposal Budget Year 3'!R72</f>
        <v>0</v>
      </c>
      <c r="E7" s="84">
        <f>'Proposal Budget Year 4'!R72</f>
        <v>0</v>
      </c>
      <c r="F7" s="84">
        <f>'Proposal Budget Year 5'!R72</f>
        <v>0</v>
      </c>
      <c r="G7" s="90">
        <f t="shared" si="0"/>
        <v>0</v>
      </c>
    </row>
    <row r="8" spans="1:7" ht="30" customHeight="1" thickBot="1">
      <c r="A8" s="83" t="s">
        <v>72</v>
      </c>
      <c r="B8" s="87">
        <f>'Proposal Budget Year 1'!R75</f>
        <v>0</v>
      </c>
      <c r="C8" s="84">
        <f>'Proposal Budget Year 2'!R75</f>
        <v>0</v>
      </c>
      <c r="D8" s="84">
        <f>'Proposal Budget Year 3'!R75</f>
        <v>0</v>
      </c>
      <c r="E8" s="84">
        <f>'Proposal Budget Year 4'!R75</f>
        <v>0</v>
      </c>
      <c r="F8" s="84">
        <f>'Proposal Budget Year 5'!R75</f>
        <v>0</v>
      </c>
      <c r="G8" s="90">
        <f t="shared" si="0"/>
        <v>0</v>
      </c>
    </row>
    <row r="9" spans="1:7" ht="30" customHeight="1" thickBot="1">
      <c r="A9" s="83" t="s">
        <v>73</v>
      </c>
      <c r="B9" s="87">
        <f>'Proposal Budget Year 1'!R76</f>
        <v>0</v>
      </c>
      <c r="C9" s="84">
        <f>'Proposal Budget Year 2'!R76</f>
        <v>0</v>
      </c>
      <c r="D9" s="84">
        <f>'Proposal Budget Year 3'!R76</f>
        <v>0</v>
      </c>
      <c r="E9" s="84">
        <f>'Proposal Budget Year 4'!R76</f>
        <v>0</v>
      </c>
      <c r="F9" s="84">
        <f>'Proposal Budget Year 5'!R76</f>
        <v>0</v>
      </c>
      <c r="G9" s="90">
        <f t="shared" si="0"/>
        <v>0</v>
      </c>
    </row>
    <row r="10" spans="1:7" ht="30" customHeight="1" thickBot="1">
      <c r="A10" s="83" t="s">
        <v>125</v>
      </c>
      <c r="B10" s="87">
        <f>'Proposal Budget Year 1'!R77</f>
        <v>0</v>
      </c>
      <c r="C10" s="84">
        <f>'Proposal Budget Year 2'!R77</f>
        <v>0</v>
      </c>
      <c r="D10" s="84">
        <f>'Proposal Budget Year 3'!R77</f>
        <v>0</v>
      </c>
      <c r="E10" s="84">
        <f>'Proposal Budget Year 4'!R77</f>
        <v>0</v>
      </c>
      <c r="F10" s="84">
        <f>'Proposal Budget Year 5'!R77</f>
        <v>0</v>
      </c>
      <c r="G10" s="90">
        <f t="shared" si="0"/>
        <v>0</v>
      </c>
    </row>
    <row r="11" spans="1:7" ht="30" customHeight="1" thickBot="1">
      <c r="A11" s="83" t="s">
        <v>74</v>
      </c>
      <c r="B11" s="87">
        <f>SUM('Proposal Budget Year 1'!R78:R82)</f>
        <v>0</v>
      </c>
      <c r="C11" s="84">
        <f>SUM('Proposal Budget Year 2'!R78:R82)</f>
        <v>0</v>
      </c>
      <c r="D11" s="84">
        <f>SUM('Proposal Budget Year 3'!R78:R82)</f>
        <v>0</v>
      </c>
      <c r="E11" s="84">
        <f>SUM('Proposal Budget Year 4'!R78:R82)</f>
        <v>0</v>
      </c>
      <c r="F11" s="84">
        <f>SUM('Proposal Budget Year 5'!R78:R82)</f>
        <v>0</v>
      </c>
      <c r="G11" s="90">
        <f t="shared" si="0"/>
        <v>0</v>
      </c>
    </row>
    <row r="12" spans="1:7" ht="30" customHeight="1" thickBot="1">
      <c r="A12" s="83" t="s">
        <v>75</v>
      </c>
      <c r="B12" s="87">
        <f>SUM('Proposal Budget Year 1'!R83:R89)</f>
        <v>0</v>
      </c>
      <c r="C12" s="84">
        <f>SUM('Proposal Budget Year 2'!R83:R89)</f>
        <v>0</v>
      </c>
      <c r="D12" s="84">
        <f>SUM('Proposal Budget Year 3'!R83:R89)</f>
        <v>0</v>
      </c>
      <c r="E12" s="84">
        <f>SUM('Proposal Budget Year 4'!R83:R89)</f>
        <v>0</v>
      </c>
      <c r="F12" s="84">
        <f>SUM('Proposal Budget Year 5'!R83:R89)</f>
        <v>0</v>
      </c>
      <c r="G12" s="90">
        <f t="shared" si="0"/>
        <v>0</v>
      </c>
    </row>
    <row r="13" spans="1:7" ht="30" customHeight="1" thickBot="1">
      <c r="A13" s="83" t="s">
        <v>76</v>
      </c>
      <c r="B13" s="87">
        <f>'Proposal Budget Year 1'!R90</f>
        <v>0</v>
      </c>
      <c r="C13" s="84">
        <f>'Proposal Budget Year 2'!R90</f>
        <v>0</v>
      </c>
      <c r="D13" s="84">
        <f>'Proposal Budget Year 3'!R90</f>
        <v>0</v>
      </c>
      <c r="E13" s="84">
        <f>'Proposal Budget Year 4'!R90</f>
        <v>0</v>
      </c>
      <c r="F13" s="84">
        <f>'Proposal Budget Year 5'!R90</f>
        <v>0</v>
      </c>
      <c r="G13" s="90">
        <f t="shared" si="0"/>
        <v>0</v>
      </c>
    </row>
    <row r="14" spans="1:7" ht="30" customHeight="1" thickBot="1">
      <c r="A14" s="83" t="s">
        <v>77</v>
      </c>
      <c r="B14" s="87">
        <f>'Proposal Budget Year 1'!R91</f>
        <v>0</v>
      </c>
      <c r="C14" s="84">
        <f>'Proposal Budget Year 2'!R91</f>
        <v>0</v>
      </c>
      <c r="D14" s="84">
        <f>'Proposal Budget Year 3'!R91</f>
        <v>0</v>
      </c>
      <c r="E14" s="84">
        <f>'Proposal Budget Year 4'!R91</f>
        <v>0</v>
      </c>
      <c r="F14" s="84">
        <f>'Proposal Budget Year 5'!R91</f>
        <v>0</v>
      </c>
      <c r="G14" s="90">
        <f t="shared" si="0"/>
        <v>0</v>
      </c>
    </row>
    <row r="15" spans="1:7" ht="30" customHeight="1" thickBot="1">
      <c r="A15" s="83" t="s">
        <v>78</v>
      </c>
      <c r="B15" s="87">
        <f>'Proposal Budget Year 1'!R92</f>
        <v>0</v>
      </c>
      <c r="C15" s="84">
        <f>'Proposal Budget Year 2'!R92</f>
        <v>0</v>
      </c>
      <c r="D15" s="84">
        <f>'Proposal Budget Year 3'!R92</f>
        <v>0</v>
      </c>
      <c r="E15" s="84">
        <f>'Proposal Budget Year 4'!R92</f>
        <v>0</v>
      </c>
      <c r="F15" s="84">
        <f>'Proposal Budget Year 5'!R92</f>
        <v>0</v>
      </c>
      <c r="G15" s="90">
        <f t="shared" si="0"/>
        <v>0</v>
      </c>
    </row>
    <row r="16" spans="1:7" ht="30" customHeight="1" thickBot="1">
      <c r="A16" s="83" t="s">
        <v>79</v>
      </c>
      <c r="B16" s="87">
        <f>'Proposal Budget Year 1'!R93</f>
        <v>0</v>
      </c>
      <c r="C16" s="84">
        <f>'Proposal Budget Year 2'!R93</f>
        <v>0</v>
      </c>
      <c r="D16" s="84">
        <f>'Proposal Budget Year 3'!R93</f>
        <v>0</v>
      </c>
      <c r="E16" s="84">
        <f>'Proposal Budget Year 4'!R93</f>
        <v>0</v>
      </c>
      <c r="F16" s="84">
        <f>'Proposal Budget Year 5'!R93</f>
        <v>0</v>
      </c>
      <c r="G16" s="90">
        <f t="shared" si="0"/>
        <v>0</v>
      </c>
    </row>
    <row r="17" spans="1:7" ht="30" customHeight="1" thickBot="1">
      <c r="A17" s="83" t="s">
        <v>80</v>
      </c>
      <c r="B17" s="87">
        <f>'Proposal Budget Year 1'!R94</f>
        <v>0</v>
      </c>
      <c r="C17" s="84">
        <f>'Proposal Budget Year 2'!R94</f>
        <v>0</v>
      </c>
      <c r="D17" s="84">
        <f>'Proposal Budget Year 3'!R94</f>
        <v>0</v>
      </c>
      <c r="E17" s="84">
        <f>'Proposal Budget Year 4'!R94</f>
        <v>0</v>
      </c>
      <c r="F17" s="84">
        <f>'Proposal Budget Year 5'!R94</f>
        <v>0</v>
      </c>
      <c r="G17" s="90">
        <f t="shared" si="0"/>
        <v>0</v>
      </c>
    </row>
    <row r="18" spans="1:7" ht="30" customHeight="1" thickBot="1">
      <c r="A18" s="83" t="s">
        <v>81</v>
      </c>
      <c r="B18" s="87">
        <f>'Proposal Budget Year 1'!R95</f>
        <v>0</v>
      </c>
      <c r="C18" s="84">
        <f>'Proposal Budget Year 2'!R95</f>
        <v>0</v>
      </c>
      <c r="D18" s="84">
        <f>'Proposal Budget Year 3'!R95</f>
        <v>0</v>
      </c>
      <c r="E18" s="84">
        <f>'Proposal Budget Year 4'!R95</f>
        <v>0</v>
      </c>
      <c r="F18" s="84">
        <f>'Proposal Budget Year 5'!R95</f>
        <v>0</v>
      </c>
      <c r="G18" s="90">
        <f t="shared" si="0"/>
        <v>0</v>
      </c>
    </row>
    <row r="19" spans="1:7" ht="30" customHeight="1" thickBot="1">
      <c r="A19" s="83" t="s">
        <v>82</v>
      </c>
      <c r="B19" s="87">
        <f>'Proposal Budget Year 1'!R96</f>
        <v>0</v>
      </c>
      <c r="C19" s="84">
        <f>'Proposal Budget Year 2'!R96</f>
        <v>0</v>
      </c>
      <c r="D19" s="84">
        <f>'Proposal Budget Year 3'!R96</f>
        <v>0</v>
      </c>
      <c r="E19" s="84">
        <f>'Proposal Budget Year 4'!R96</f>
        <v>0</v>
      </c>
      <c r="F19" s="84">
        <f>'Proposal Budget Year 5'!R96</f>
        <v>0</v>
      </c>
      <c r="G19" s="90">
        <f t="shared" si="0"/>
        <v>0</v>
      </c>
    </row>
    <row r="20" spans="1:7" ht="30" customHeight="1" thickBot="1">
      <c r="A20" s="83" t="s">
        <v>83</v>
      </c>
      <c r="B20" s="87">
        <f>SUM('Proposal Budget Year 1'!R99:R101)</f>
        <v>0</v>
      </c>
      <c r="C20" s="84">
        <f>SUM('Proposal Budget Year 2'!R99:R101)</f>
        <v>0</v>
      </c>
      <c r="D20" s="84">
        <f>SUM('Proposal Budget Year 3'!R99:R101)</f>
        <v>0</v>
      </c>
      <c r="E20" s="84">
        <f>SUM('Proposal Budget Year 4'!R99:R101)</f>
        <v>0</v>
      </c>
      <c r="F20" s="84">
        <f>SUM('Proposal Budget Year 5'!R99:R101)</f>
        <v>0</v>
      </c>
      <c r="G20" s="90">
        <f t="shared" si="0"/>
        <v>0</v>
      </c>
    </row>
    <row r="21" spans="1:7" ht="30" customHeight="1" thickBot="1">
      <c r="A21" s="83" t="s">
        <v>84</v>
      </c>
      <c r="B21" s="87">
        <f>SUM('Proposal Budget Year 1'!R103:R105)</f>
        <v>0</v>
      </c>
      <c r="C21" s="84">
        <f>SUM('Proposal Budget Year 2'!R103:R105)</f>
        <v>0</v>
      </c>
      <c r="D21" s="84">
        <f>SUM('Proposal Budget Year 3'!R103:R105)</f>
        <v>0</v>
      </c>
      <c r="E21" s="84">
        <f>SUM('Proposal Budget Year 4'!R103:R105)</f>
        <v>0</v>
      </c>
      <c r="F21" s="84">
        <f>SUM('Proposal Budget Year 5'!R103:R105)</f>
        <v>0</v>
      </c>
      <c r="G21" s="90">
        <f t="shared" si="0"/>
        <v>0</v>
      </c>
    </row>
    <row r="22" spans="1:7" ht="30" customHeight="1" thickBot="1">
      <c r="A22" s="83" t="s">
        <v>85</v>
      </c>
      <c r="B22" s="87">
        <f>'Proposal Budget Year 1'!R106</f>
        <v>0</v>
      </c>
      <c r="C22" s="84">
        <f>'Proposal Budget Year 2'!R106</f>
        <v>0</v>
      </c>
      <c r="D22" s="84">
        <f>'Proposal Budget Year 3'!R106</f>
        <v>0</v>
      </c>
      <c r="E22" s="84">
        <f>'Proposal Budget Year 4'!R106</f>
        <v>0</v>
      </c>
      <c r="F22" s="84">
        <f>'Proposal Budget Year 5'!R106</f>
        <v>0</v>
      </c>
      <c r="G22" s="90">
        <f t="shared" si="0"/>
        <v>0</v>
      </c>
    </row>
    <row r="23" spans="1:7" ht="30" customHeight="1" thickBot="1">
      <c r="A23" s="83" t="s">
        <v>86</v>
      </c>
      <c r="B23" s="87">
        <f>'Proposal Budget Year 1'!R110</f>
        <v>0</v>
      </c>
      <c r="C23" s="84">
        <f>'Proposal Budget Year 2'!R110</f>
        <v>0</v>
      </c>
      <c r="D23" s="84">
        <f>'Proposal Budget Year 3'!R110</f>
        <v>0</v>
      </c>
      <c r="E23" s="84">
        <f>'Proposal Budget Year 4'!R110</f>
        <v>0</v>
      </c>
      <c r="F23" s="84">
        <f>'Proposal Budget Year 5'!R110</f>
        <v>0</v>
      </c>
      <c r="G23" s="90">
        <f t="shared" si="0"/>
        <v>0</v>
      </c>
    </row>
    <row r="24" spans="1:7" ht="30" customHeight="1" thickBot="1">
      <c r="A24" s="83" t="s">
        <v>87</v>
      </c>
      <c r="B24" s="87">
        <f>'Proposal Budget Year 1'!R111</f>
        <v>0</v>
      </c>
      <c r="C24" s="84">
        <f>'Proposal Budget Year 2'!R111</f>
        <v>0</v>
      </c>
      <c r="D24" s="84">
        <f>'Proposal Budget Year 3'!R111</f>
        <v>0</v>
      </c>
      <c r="E24" s="84">
        <f>'Proposal Budget Year 4'!R111</f>
        <v>0</v>
      </c>
      <c r="F24" s="84">
        <f>'Proposal Budget Year 5'!R111</f>
        <v>0</v>
      </c>
      <c r="G24" s="90">
        <f t="shared" si="0"/>
        <v>0</v>
      </c>
    </row>
    <row r="25" spans="1:7" ht="30" customHeight="1" thickBot="1">
      <c r="A25" s="83" t="s">
        <v>88</v>
      </c>
      <c r="B25" s="87">
        <f>'Proposal Budget Year 1'!R112</f>
        <v>0</v>
      </c>
      <c r="C25" s="84">
        <f>'Proposal Budget Year 2'!R112</f>
        <v>0</v>
      </c>
      <c r="D25" s="84">
        <f>'Proposal Budget Year 3'!R112</f>
        <v>0</v>
      </c>
      <c r="E25" s="84">
        <f>'Proposal Budget Year 4'!R112</f>
        <v>0</v>
      </c>
      <c r="F25" s="84">
        <f>'Proposal Budget Year 5'!R112</f>
        <v>0</v>
      </c>
      <c r="G25" s="90">
        <f t="shared" si="0"/>
        <v>0</v>
      </c>
    </row>
    <row r="26" spans="1:7" ht="30" customHeight="1" thickBot="1">
      <c r="A26" s="83" t="s">
        <v>89</v>
      </c>
      <c r="B26" s="87">
        <f>'Proposal Budget Year 1'!R113</f>
        <v>0</v>
      </c>
      <c r="C26" s="84">
        <f>'Proposal Budget Year 2'!R113</f>
        <v>0</v>
      </c>
      <c r="D26" s="84">
        <f>'Proposal Budget Year 3'!R113</f>
        <v>0</v>
      </c>
      <c r="E26" s="84">
        <f>'Proposal Budget Year 4'!R113</f>
        <v>0</v>
      </c>
      <c r="F26" s="84">
        <f>'Proposal Budget Year 5'!R113</f>
        <v>0</v>
      </c>
      <c r="G26" s="90">
        <f t="shared" si="0"/>
        <v>0</v>
      </c>
    </row>
    <row r="27" spans="1:7" ht="30" customHeight="1" thickBot="1">
      <c r="A27" s="83" t="s">
        <v>90</v>
      </c>
      <c r="B27" s="87">
        <f>'Proposal Budget Year 1'!R114</f>
        <v>0</v>
      </c>
      <c r="C27" s="84">
        <f>'Proposal Budget Year 2'!R114</f>
        <v>0</v>
      </c>
      <c r="D27" s="84">
        <f>'Proposal Budget Year 3'!R114</f>
        <v>0</v>
      </c>
      <c r="E27" s="84">
        <f>'Proposal Budget Year 4'!R114</f>
        <v>0</v>
      </c>
      <c r="F27" s="84">
        <f>'Proposal Budget Year 5'!R114</f>
        <v>0</v>
      </c>
      <c r="G27" s="90">
        <f t="shared" si="0"/>
        <v>0</v>
      </c>
    </row>
    <row r="28" spans="1:7" ht="30" customHeight="1" thickBot="1">
      <c r="A28" s="83" t="s">
        <v>91</v>
      </c>
      <c r="B28" s="87">
        <f>'Proposal Budget Year 1'!R115</f>
        <v>0</v>
      </c>
      <c r="C28" s="84">
        <f>'Proposal Budget Year 2'!R115</f>
        <v>0</v>
      </c>
      <c r="D28" s="84">
        <f>'Proposal Budget Year 3'!R115</f>
        <v>0</v>
      </c>
      <c r="E28" s="84">
        <f>'Proposal Budget Year 4'!R115</f>
        <v>0</v>
      </c>
      <c r="F28" s="84">
        <f>'Proposal Budget Year 5'!R115</f>
        <v>0</v>
      </c>
      <c r="G28" s="90">
        <f t="shared" si="0"/>
        <v>0</v>
      </c>
    </row>
    <row r="29" spans="1:7" ht="30" customHeight="1" thickBot="1">
      <c r="A29" s="83" t="s">
        <v>267</v>
      </c>
      <c r="B29" s="87">
        <f>'Proposal Budget Year 1'!R116</f>
        <v>0</v>
      </c>
      <c r="C29" s="84">
        <f>'Proposal Budget Year 2'!R116</f>
        <v>0</v>
      </c>
      <c r="D29" s="84">
        <f>'Proposal Budget Year 3'!R116</f>
        <v>0</v>
      </c>
      <c r="E29" s="84">
        <f>'Proposal Budget Year 4'!R116</f>
        <v>0</v>
      </c>
      <c r="F29" s="84">
        <f>'Proposal Budget Year 5'!R116</f>
        <v>0</v>
      </c>
      <c r="G29" s="90">
        <f t="shared" si="0"/>
        <v>0</v>
      </c>
    </row>
    <row r="30" spans="1:7" ht="30" customHeight="1" thickBot="1">
      <c r="A30" s="83" t="s">
        <v>92</v>
      </c>
      <c r="B30" s="87">
        <f>'Proposal Budget Year 1'!R117</f>
        <v>0</v>
      </c>
      <c r="C30" s="84">
        <f>'Proposal Budget Year 2'!R117</f>
        <v>0</v>
      </c>
      <c r="D30" s="84">
        <f>'Proposal Budget Year 3'!R117</f>
        <v>0</v>
      </c>
      <c r="E30" s="84">
        <f>'Proposal Budget Year 4'!R117</f>
        <v>0</v>
      </c>
      <c r="F30" s="84">
        <f>'Proposal Budget Year 5'!R117</f>
        <v>0</v>
      </c>
      <c r="G30" s="90">
        <f t="shared" si="0"/>
        <v>0</v>
      </c>
    </row>
    <row r="31" spans="1:7" ht="30" customHeight="1" thickBot="1">
      <c r="A31" s="83" t="s">
        <v>93</v>
      </c>
      <c r="B31" s="87">
        <f>'Proposal Budget Year 1'!R118</f>
        <v>0</v>
      </c>
      <c r="C31" s="84">
        <f>'Proposal Budget Year 2'!R118</f>
        <v>0</v>
      </c>
      <c r="D31" s="84">
        <f>'Proposal Budget Year 3'!R118</f>
        <v>0</v>
      </c>
      <c r="E31" s="84">
        <f>'Proposal Budget Year 4'!R118</f>
        <v>0</v>
      </c>
      <c r="F31" s="84">
        <f>'Proposal Budget Year 5'!R118</f>
        <v>0</v>
      </c>
      <c r="G31" s="90">
        <f t="shared" si="0"/>
        <v>0</v>
      </c>
    </row>
    <row r="32" spans="1:7" ht="30" customHeight="1" thickBot="1">
      <c r="A32" s="83" t="s">
        <v>94</v>
      </c>
      <c r="B32" s="87">
        <f>'Proposal Budget Year 1'!R119</f>
        <v>0</v>
      </c>
      <c r="C32" s="84">
        <f>'Proposal Budget Year 2'!R119</f>
        <v>0</v>
      </c>
      <c r="D32" s="84">
        <f>'Proposal Budget Year 3'!R119</f>
        <v>0</v>
      </c>
      <c r="E32" s="84">
        <f>'Proposal Budget Year 4'!R119</f>
        <v>0</v>
      </c>
      <c r="F32" s="84">
        <f>'Proposal Budget Year 5'!R119</f>
        <v>0</v>
      </c>
      <c r="G32" s="90">
        <f t="shared" si="0"/>
        <v>0</v>
      </c>
    </row>
    <row r="33" spans="1:7" ht="30" customHeight="1" thickBot="1">
      <c r="A33" s="83" t="s">
        <v>95</v>
      </c>
      <c r="B33" s="87">
        <f>'Proposal Budget Year 1'!R120</f>
        <v>0</v>
      </c>
      <c r="C33" s="84">
        <f>'Proposal Budget Year 2'!R120</f>
        <v>0</v>
      </c>
      <c r="D33" s="84">
        <f>'Proposal Budget Year 3'!R120</f>
        <v>0</v>
      </c>
      <c r="E33" s="84">
        <f>'Proposal Budget Year 4'!R120</f>
        <v>0</v>
      </c>
      <c r="F33" s="84">
        <f>'Proposal Budget Year 5'!R120</f>
        <v>0</v>
      </c>
      <c r="G33" s="90">
        <f t="shared" si="0"/>
        <v>0</v>
      </c>
    </row>
    <row r="34" spans="1:7" ht="30" customHeight="1" thickBot="1">
      <c r="A34" s="83" t="s">
        <v>96</v>
      </c>
      <c r="B34" s="87">
        <f>'Proposal Budget Year 1'!R121</f>
        <v>0</v>
      </c>
      <c r="C34" s="84">
        <f>'Proposal Budget Year 2'!R121</f>
        <v>0</v>
      </c>
      <c r="D34" s="84">
        <f>'Proposal Budget Year 3'!R121</f>
        <v>0</v>
      </c>
      <c r="E34" s="84">
        <f>'Proposal Budget Year 4'!R121</f>
        <v>0</v>
      </c>
      <c r="F34" s="84">
        <f>'Proposal Budget Year 5'!R121</f>
        <v>0</v>
      </c>
      <c r="G34" s="90">
        <f t="shared" si="0"/>
        <v>0</v>
      </c>
    </row>
    <row r="35" spans="1:7" ht="30" customHeight="1" thickBot="1">
      <c r="A35" s="83" t="s">
        <v>97</v>
      </c>
      <c r="B35" s="87">
        <f>'Proposal Budget Year 1'!R122</f>
        <v>0</v>
      </c>
      <c r="C35" s="84">
        <f>'Proposal Budget Year 2'!R122</f>
        <v>0</v>
      </c>
      <c r="D35" s="84">
        <f>'Proposal Budget Year 3'!R122</f>
        <v>0</v>
      </c>
      <c r="E35" s="84">
        <f>'Proposal Budget Year 4'!R122</f>
        <v>0</v>
      </c>
      <c r="F35" s="84">
        <f>'Proposal Budget Year 5'!R122</f>
        <v>0</v>
      </c>
      <c r="G35" s="90">
        <f t="shared" si="0"/>
        <v>0</v>
      </c>
    </row>
    <row r="36" spans="1:7" ht="30" customHeight="1" thickBot="1">
      <c r="A36" s="83" t="s">
        <v>98</v>
      </c>
      <c r="B36" s="87">
        <f>'Proposal Budget Year 1'!R123</f>
        <v>0</v>
      </c>
      <c r="C36" s="84">
        <f>'Proposal Budget Year 2'!R123</f>
        <v>0</v>
      </c>
      <c r="D36" s="84">
        <f>'Proposal Budget Year 3'!R123</f>
        <v>0</v>
      </c>
      <c r="E36" s="84">
        <f>'Proposal Budget Year 4'!R123</f>
        <v>0</v>
      </c>
      <c r="F36" s="84">
        <f>'Proposal Budget Year 5'!R123</f>
        <v>0</v>
      </c>
      <c r="G36" s="90">
        <f t="shared" si="0"/>
        <v>0</v>
      </c>
    </row>
    <row r="37" spans="1:7" ht="30" customHeight="1" thickBot="1">
      <c r="A37" s="83" t="s">
        <v>123</v>
      </c>
      <c r="B37" s="87">
        <f>'Proposal Budget Year 1'!R124</f>
        <v>0</v>
      </c>
      <c r="C37" s="84">
        <f>'Proposal Budget Year 2'!R124</f>
        <v>0</v>
      </c>
      <c r="D37" s="84">
        <f>'Proposal Budget Year 3'!R124</f>
        <v>0</v>
      </c>
      <c r="E37" s="84">
        <f>'Proposal Budget Year 4'!R124</f>
        <v>0</v>
      </c>
      <c r="F37" s="84">
        <f>'Proposal Budget Year 5'!R124</f>
        <v>0</v>
      </c>
      <c r="G37" s="90">
        <f t="shared" si="0"/>
        <v>0</v>
      </c>
    </row>
    <row r="38" spans="1:7" ht="30" customHeight="1" thickBot="1">
      <c r="A38" s="83" t="s">
        <v>99</v>
      </c>
      <c r="B38" s="87">
        <f>'Proposal Budget Year 1'!R129</f>
        <v>0</v>
      </c>
      <c r="C38" s="84">
        <f>'Proposal Budget Year 2'!R129</f>
        <v>0</v>
      </c>
      <c r="D38" s="84">
        <f>'Proposal Budget Year 3'!R129</f>
        <v>0</v>
      </c>
      <c r="E38" s="84">
        <f>'Proposal Budget Year 4'!R129</f>
        <v>0</v>
      </c>
      <c r="F38" s="84">
        <f>'Proposal Budget Year 5'!R129</f>
        <v>0</v>
      </c>
      <c r="G38" s="90">
        <f t="shared" si="0"/>
        <v>0</v>
      </c>
    </row>
    <row r="39" spans="1:7" s="179" customFormat="1" ht="30" customHeight="1" thickBot="1">
      <c r="A39" s="177" t="s">
        <v>237</v>
      </c>
      <c r="B39" s="178">
        <f t="shared" ref="B39:G39" si="1">SUM(B5:B38)</f>
        <v>0</v>
      </c>
      <c r="C39" s="178">
        <f t="shared" si="1"/>
        <v>0</v>
      </c>
      <c r="D39" s="178">
        <f t="shared" si="1"/>
        <v>0</v>
      </c>
      <c r="E39" s="178">
        <f t="shared" si="1"/>
        <v>0</v>
      </c>
      <c r="F39" s="178">
        <f t="shared" si="1"/>
        <v>0</v>
      </c>
      <c r="G39" s="178">
        <f t="shared" si="1"/>
        <v>0</v>
      </c>
    </row>
    <row r="40" spans="1:7" ht="30" customHeight="1" thickBot="1">
      <c r="A40" s="83" t="s">
        <v>100</v>
      </c>
      <c r="B40" s="174">
        <f>'Proposal Budget Year 1'!R137</f>
        <v>0</v>
      </c>
      <c r="C40" s="175">
        <f>'Proposal Budget Year 2'!R137</f>
        <v>0</v>
      </c>
      <c r="D40" s="175">
        <f>'Proposal Budget Year 3'!R137</f>
        <v>0</v>
      </c>
      <c r="E40" s="175">
        <f>'Proposal Budget Year 4'!R137</f>
        <v>0</v>
      </c>
      <c r="F40" s="176">
        <f>'Proposal Budget Year 5'!R137</f>
        <v>0</v>
      </c>
      <c r="G40" s="91">
        <f>SUM(B40:F40)</f>
        <v>0</v>
      </c>
    </row>
    <row r="41" spans="1:7" s="88" customFormat="1" ht="30" customHeight="1" thickBot="1">
      <c r="A41" s="172" t="s">
        <v>238</v>
      </c>
      <c r="B41" s="173">
        <f t="shared" ref="B41:G41" si="2">SUM(B39:B40)</f>
        <v>0</v>
      </c>
      <c r="C41" s="173">
        <f t="shared" si="2"/>
        <v>0</v>
      </c>
      <c r="D41" s="173">
        <f t="shared" si="2"/>
        <v>0</v>
      </c>
      <c r="E41" s="173">
        <f t="shared" si="2"/>
        <v>0</v>
      </c>
      <c r="F41" s="173">
        <f t="shared" si="2"/>
        <v>0</v>
      </c>
      <c r="G41" s="173">
        <f t="shared" si="2"/>
        <v>0</v>
      </c>
    </row>
  </sheetData>
  <mergeCells count="5">
    <mergeCell ref="A1:G1"/>
    <mergeCell ref="C2:G2"/>
    <mergeCell ref="C3:G3"/>
    <mergeCell ref="A2:B2"/>
    <mergeCell ref="A3:B3"/>
  </mergeCells>
  <pageMargins left="0.5" right="0.5" top="0.5" bottom="0.5" header="0.5" footer="0.5"/>
  <pageSetup scale="51" orientation="portrait" r:id="rId1"/>
  <headerFooter alignWithMargins="0">
    <oddFooter>&amp;R&amp;8&amp;F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Resources:pws,CType_PWS_Document(1);" ma:contentTypeID="0x0101008A98423170284BEEB635F43C3CF4E98B001FD685F6E4106140B391CCEDD6650DDF" ma:contentTypeVersion="2" ma:contentTypeDescription="" ma:contentTypeScope="" ma:versionID="64edf356460d8a732899fde272badba7">
  <xsd:schema xmlns:xsd="http://www.w3.org/2001/XMLSchema" xmlns:xs="http://www.w3.org/2001/XMLSchema" xmlns:p="http://schemas.microsoft.com/office/2006/metadata/properties" xmlns:ns2="BFCE298E-4256-4550-836D-72BEC94BF4C6" xmlns:ns3="32d29818-a325-49d3-b6eb-f44b68463d2a" targetNamespace="http://schemas.microsoft.com/office/2006/metadata/properties" ma:root="true" ma:fieldsID="cd5f0b5105c1817eabb9306fe36074f1" ns2:_="" ns3:_="">
    <xsd:import namespace="BFCE298E-4256-4550-836D-72BEC94BF4C6"/>
    <xsd:import namespace="32d29818-a325-49d3-b6eb-f44b68463d2a"/>
    <xsd:element name="properties">
      <xsd:complexType>
        <xsd:sequence>
          <xsd:element name="documentManagement">
            <xsd:complexType>
              <xsd:all>
                <xsd:element ref="ns2:Owner" minOccurs="0"/>
                <xsd:element ref="ns2: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E298E-4256-4550-836D-72BEC94BF4C6" elementFormDefault="qualified">
    <xsd:import namespace="http://schemas.microsoft.com/office/2006/documentManagement/types"/>
    <xsd:import namespace="http://schemas.microsoft.com/office/infopath/2007/PartnerControls"/>
    <xsd:element name="Owner" ma:index="8" nillable="true" ma:displayName="Owner" ma:list="UserInfo"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default="Draft" ma:internalName="Status">
      <xsd:simpleType>
        <xsd:restriction base="dms:Choice">
          <xsd:enumeration value="Draft"/>
          <xsd:enumeration value="Ready For Review"/>
          <xsd:enumeration value="Final"/>
        </xsd:restriction>
      </xsd:simpleType>
    </xsd:element>
  </xsd:schema>
  <xsd:schema xmlns:xsd="http://www.w3.org/2001/XMLSchema" xmlns:xs="http://www.w3.org/2001/XMLSchema" xmlns:dms="http://schemas.microsoft.com/office/2006/documentManagement/types" xmlns:pc="http://schemas.microsoft.com/office/infopath/2007/PartnerControls" targetNamespace="32d29818-a325-49d3-b6eb-f44b68463d2a"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tatus xmlns="BFCE298E-4256-4550-836D-72BEC94BF4C6">Final</Status>
    <Owner xmlns="BFCE298E-4256-4550-836D-72BEC94BF4C6">
      <UserInfo xmlns="BFCE298E-4256-4550-836D-72BEC94BF4C6">
        <DisplayName xmlns="BFCE298E-4256-4550-836D-72BEC94BF4C6">Alfredo Hernandez</DisplayName>
        <AccountId xmlns="BFCE298E-4256-4550-836D-72BEC94BF4C6">140</AccountId>
        <AccountType xmlns="BFCE298E-4256-4550-836D-72BEC94BF4C6"/>
      </UserInfo>
    </Owner>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81505F-69DF-4A25-86F9-A85DE38F5532}">
  <ds:schemaRefs>
    <ds:schemaRef ds:uri="http://schemas.microsoft.com/office/2006/metadata/longProperties"/>
  </ds:schemaRefs>
</ds:datastoreItem>
</file>

<file path=customXml/itemProps2.xml><?xml version="1.0" encoding="utf-8"?>
<ds:datastoreItem xmlns:ds="http://schemas.openxmlformats.org/officeDocument/2006/customXml" ds:itemID="{1A892BBA-9E11-4E9E-9353-1DA4777F9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CE298E-4256-4550-836D-72BEC94BF4C6"/>
    <ds:schemaRef ds:uri="32d29818-a325-49d3-b6eb-f44b68463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7E682-484F-4714-BE3B-8B17F8C4F377}">
  <ds:schemaRefs>
    <ds:schemaRef ds:uri="32d29818-a325-49d3-b6eb-f44b68463d2a"/>
    <ds:schemaRef ds:uri="http://schemas.microsoft.com/office/2006/documentManagement/types"/>
    <ds:schemaRef ds:uri="http://purl.org/dc/dcmitype/"/>
    <ds:schemaRef ds:uri="BFCE298E-4256-4550-836D-72BEC94BF4C6"/>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A84F2E05-D7A7-441A-9D3C-40F2D49CAD9D}">
  <ds:schemaRefs>
    <ds:schemaRef ds:uri="http://schemas.microsoft.com/sharepoint/events"/>
  </ds:schemaRefs>
</ds:datastoreItem>
</file>

<file path=customXml/itemProps5.xml><?xml version="1.0" encoding="utf-8"?>
<ds:datastoreItem xmlns:ds="http://schemas.openxmlformats.org/officeDocument/2006/customXml" ds:itemID="{D1230323-FDE0-491F-9395-EC9AF3328B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Project Budget Overview</vt:lpstr>
      <vt:lpstr>Project Subcontractor Budgets</vt:lpstr>
      <vt:lpstr>Participant Support Budget</vt:lpstr>
      <vt:lpstr>Proposal Budget Year 1</vt:lpstr>
      <vt:lpstr>Proposal Budget Year 2</vt:lpstr>
      <vt:lpstr>Proposal Budget Year 3</vt:lpstr>
      <vt:lpstr>Proposal Budget Year 4</vt:lpstr>
      <vt:lpstr>Proposal Budget Year 5</vt:lpstr>
      <vt:lpstr>Level 4 Summary By Year</vt:lpstr>
      <vt:lpstr>Level 3 Summary By Year</vt:lpstr>
      <vt:lpstr>Valid Values and Workbook Info</vt:lpstr>
      <vt:lpstr>GL Account Information</vt:lpstr>
      <vt:lpstr>'Level 3 Summary By Year'!Print_Area</vt:lpstr>
      <vt:lpstr>'Level 4 Summary By Year'!Print_Area</vt:lpstr>
      <vt:lpstr>'Project Subcontractor Budgets'!Print_Area</vt:lpstr>
      <vt:lpstr>'Proposal Budget Year 1'!Print_Area</vt:lpstr>
      <vt:lpstr>'Proposal Budget Year 2'!Print_Area</vt:lpstr>
      <vt:lpstr>'Proposal Budget Year 3'!Print_Area</vt:lpstr>
      <vt:lpstr>'Proposal Budget Year 4'!Print_Area</vt:lpstr>
      <vt:lpstr>'Proposal Budget Year 5'!Print_Area</vt:lpstr>
    </vt:vector>
  </TitlesOfParts>
  <Company>FIU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BudgetSheet - Revised 04-08-11</dc:title>
  <dc:creator>gutierrr</dc:creator>
  <cp:lastModifiedBy>Emoni Green</cp:lastModifiedBy>
  <cp:lastPrinted>2016-06-27T18:54:46Z</cp:lastPrinted>
  <dcterms:created xsi:type="dcterms:W3CDTF">2000-12-20T18:51:20Z</dcterms:created>
  <dcterms:modified xsi:type="dcterms:W3CDTF">2026-04-24T13:00:27Z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CW6YHXVAE44U-194-580</vt:lpwstr>
  </property>
  <property fmtid="{D5CDD505-2E9C-101B-9397-08002B2CF9AE}" pid="3" name="_dlc_DocIdItemGuid">
    <vt:lpwstr>289fc068-76bf-41f3-a985-33d012096ede</vt:lpwstr>
  </property>
  <property fmtid="{D5CDD505-2E9C-101B-9397-08002B2CF9AE}" pid="4" name="_dlc_DocIdUrl">
    <vt:lpwstr>https://intranet.fiu.edu/research/RDS/Clearance/_layouts/DocIdRedir.aspx?ID=CW6YHXVAE44U-194-580, CW6YHXVAE44U-194-580</vt:lpwstr>
  </property>
  <property fmtid="{D5CDD505-2E9C-101B-9397-08002B2CF9AE}" pid="5" name="display_urn:schemas-microsoft-com:office:office#Owner">
    <vt:lpwstr>Alfredo Hernandez</vt:lpwstr>
  </property>
  <property fmtid="{D5CDD505-2E9C-101B-9397-08002B2CF9AE}" pid="6" name="ContentTypeId">
    <vt:lpwstr>0x0101008A98423170284BEEB635F43C3CF4E98B001FD685F6E4106140B391CCEDD6650DDF</vt:lpwstr>
  </property>
</Properties>
</file>